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4265" activeTab="2"/>
  </bookViews>
  <sheets>
    <sheet name="表格1-擬邀請嘉賓名單總表（按區域）" sheetId="6" r:id="rId1"/>
    <sheet name="表格2-擬邀請嘉賓名單總表（按環節）" sheetId="9" r:id="rId2"/>
    <sheet name="表格3-擬邀請嘉賓人數統計" sheetId="2" r:id="rId3"/>
    <sheet name="表格4-合作單位列表" sheetId="7" r:id="rId4"/>
  </sheets>
  <definedNames>
    <definedName name="_xlnm._FilterDatabase" localSheetId="0" hidden="1">'表格1-擬邀請嘉賓名單總表（按區域）'!$A$3:$L$730</definedName>
    <definedName name="_xlnm._FilterDatabase" localSheetId="1" hidden="1">'表格2-擬邀請嘉賓名單總表（按環節）'!$A$3:$M$44</definedName>
    <definedName name="_xlnm.Print_Titles" localSheetId="0">'表格1-擬邀請嘉賓名單總表（按區域）'!$3:$3</definedName>
    <definedName name="_xlnm.Print_Titles" localSheetId="1">'表格2-擬邀請嘉賓名單總表（按環節）'!$3:$3</definedName>
  </definedNames>
  <calcPr calcId="144525"/>
</workbook>
</file>

<file path=xl/sharedStrings.xml><?xml version="1.0" encoding="utf-8"?>
<sst xmlns="http://schemas.openxmlformats.org/spreadsheetml/2006/main" count="5143" uniqueCount="1762">
  <si>
    <r>
      <rPr>
        <b/>
        <sz val="11"/>
        <color theme="1"/>
        <rFont val="DFKai-SB"/>
        <charset val="136"/>
      </rPr>
      <t>更新日期：</t>
    </r>
    <r>
      <rPr>
        <b/>
        <sz val="11"/>
        <color theme="1"/>
        <rFont val="Times New Roman"/>
        <charset val="134"/>
      </rPr>
      <t>20190729</t>
    </r>
  </si>
  <si>
    <r>
      <rPr>
        <b/>
        <sz val="16"/>
        <color theme="1"/>
        <rFont val="Times New Roman"/>
        <charset val="134"/>
      </rPr>
      <t>2019</t>
    </r>
    <r>
      <rPr>
        <b/>
        <sz val="16"/>
        <color theme="1"/>
        <rFont val="DFKai-SB"/>
        <charset val="136"/>
      </rPr>
      <t>傳統醫藥國際合作論壇（澳門）擬邀請嘉賓匯總表（按地區分類）</t>
    </r>
  </si>
  <si>
    <r>
      <rPr>
        <b/>
        <sz val="11"/>
        <color theme="1"/>
        <rFont val="DFKai-SB"/>
        <charset val="136"/>
      </rPr>
      <t>序號</t>
    </r>
  </si>
  <si>
    <r>
      <rPr>
        <b/>
        <sz val="11"/>
        <color theme="1"/>
        <rFont val="DFKai-SB"/>
        <charset val="136"/>
      </rPr>
      <t>國家</t>
    </r>
    <r>
      <rPr>
        <b/>
        <sz val="11"/>
        <color theme="1"/>
        <rFont val="Times New Roman"/>
        <charset val="134"/>
      </rPr>
      <t>/</t>
    </r>
    <r>
      <rPr>
        <b/>
        <sz val="11"/>
        <color theme="1"/>
        <rFont val="DFKai-SB"/>
        <charset val="136"/>
      </rPr>
      <t>地區</t>
    </r>
  </si>
  <si>
    <r>
      <rPr>
        <b/>
        <sz val="11"/>
        <color theme="1"/>
        <rFont val="DFKai-SB"/>
        <charset val="136"/>
      </rPr>
      <t>單位類別</t>
    </r>
  </si>
  <si>
    <r>
      <rPr>
        <b/>
        <sz val="11"/>
        <color theme="1"/>
        <rFont val="DFKai-SB"/>
        <charset val="136"/>
      </rPr>
      <t>姓名</t>
    </r>
  </si>
  <si>
    <r>
      <rPr>
        <b/>
        <sz val="11"/>
        <color theme="1"/>
        <rFont val="DFKai-SB"/>
        <charset val="136"/>
      </rPr>
      <t>機構名稱</t>
    </r>
  </si>
  <si>
    <r>
      <rPr>
        <b/>
        <sz val="11"/>
        <color theme="1"/>
        <rFont val="DFKai-SB"/>
        <charset val="136"/>
      </rPr>
      <t>職務</t>
    </r>
  </si>
  <si>
    <r>
      <rPr>
        <b/>
        <sz val="11"/>
        <color theme="1"/>
        <rFont val="DFKai-SB"/>
        <charset val="136"/>
      </rPr>
      <t>嘉賓類型</t>
    </r>
  </si>
  <si>
    <t>參與環節（可多選）</t>
  </si>
  <si>
    <t>是否已發邀請函</t>
  </si>
  <si>
    <t>是否確認參會</t>
  </si>
  <si>
    <r>
      <rPr>
        <b/>
        <sz val="11"/>
        <color theme="1"/>
        <rFont val="DFKai-SB"/>
        <charset val="136"/>
      </rPr>
      <t>跟進部門</t>
    </r>
  </si>
  <si>
    <r>
      <rPr>
        <b/>
        <sz val="11"/>
        <color theme="1"/>
        <rFont val="DFKai-SB"/>
        <charset val="136"/>
      </rPr>
      <t>備註</t>
    </r>
  </si>
  <si>
    <r>
      <rPr>
        <b/>
        <u/>
        <sz val="11"/>
        <color theme="1"/>
        <rFont val="DFKai-SB"/>
        <charset val="136"/>
      </rPr>
      <t>嘉賓人數總計：</t>
    </r>
    <r>
      <rPr>
        <b/>
        <u/>
        <sz val="11"/>
        <color theme="1"/>
        <rFont val="Times New Roman"/>
        <charset val="134"/>
      </rPr>
      <t>719</t>
    </r>
    <r>
      <rPr>
        <b/>
        <u/>
        <sz val="11"/>
        <color theme="1"/>
        <rFont val="DFKai-SB"/>
        <charset val="136"/>
      </rPr>
      <t>人（</t>
    </r>
    <r>
      <rPr>
        <b/>
        <u/>
        <sz val="11"/>
        <color theme="1"/>
        <rFont val="Times New Roman"/>
        <charset val="134"/>
      </rPr>
      <t>VVIP25</t>
    </r>
    <r>
      <rPr>
        <b/>
        <u/>
        <sz val="11"/>
        <color theme="1"/>
        <rFont val="DFKai-SB"/>
        <charset val="136"/>
      </rPr>
      <t>人</t>
    </r>
    <r>
      <rPr>
        <b/>
        <u/>
        <sz val="11"/>
        <color theme="1"/>
        <rFont val="Times New Roman"/>
        <charset val="134"/>
      </rPr>
      <t>,</t>
    </r>
    <r>
      <rPr>
        <b/>
        <u/>
        <sz val="11"/>
        <color theme="1"/>
        <rFont val="DFKai-SB"/>
        <charset val="136"/>
      </rPr>
      <t>專家委員</t>
    </r>
    <r>
      <rPr>
        <b/>
        <u/>
        <sz val="11"/>
        <color theme="1"/>
        <rFont val="Times New Roman"/>
        <charset val="134"/>
      </rPr>
      <t>10</t>
    </r>
    <r>
      <rPr>
        <b/>
        <u/>
        <sz val="11"/>
        <color theme="1"/>
        <rFont val="DFKai-SB"/>
        <charset val="136"/>
      </rPr>
      <t>人</t>
    </r>
    <r>
      <rPr>
        <b/>
        <u/>
        <sz val="11"/>
        <color theme="1"/>
        <rFont val="Times New Roman"/>
        <charset val="134"/>
      </rPr>
      <t>,VIP 322</t>
    </r>
    <r>
      <rPr>
        <b/>
        <u/>
        <sz val="11"/>
        <color theme="1"/>
        <rFont val="DFKai-SB"/>
        <charset val="136"/>
      </rPr>
      <t>人</t>
    </r>
    <r>
      <rPr>
        <b/>
        <u/>
        <sz val="11"/>
        <color theme="1"/>
        <rFont val="Times New Roman"/>
        <charset val="134"/>
      </rPr>
      <t>,GUEST 362</t>
    </r>
    <r>
      <rPr>
        <b/>
        <u/>
        <sz val="11"/>
        <color theme="1"/>
        <rFont val="DFKai-SB"/>
        <charset val="136"/>
      </rPr>
      <t>）</t>
    </r>
  </si>
  <si>
    <r>
      <rPr>
        <b/>
        <sz val="11"/>
        <color theme="1"/>
        <rFont val="Times New Roman"/>
        <charset val="134"/>
      </rPr>
      <t>VVIP</t>
    </r>
    <r>
      <rPr>
        <b/>
        <sz val="11"/>
        <color theme="1"/>
        <rFont val="DFKai-SB"/>
        <charset val="136"/>
      </rPr>
      <t>嘉賓小計：</t>
    </r>
    <r>
      <rPr>
        <b/>
        <sz val="11"/>
        <color theme="1"/>
        <rFont val="Times New Roman"/>
        <charset val="134"/>
      </rPr>
      <t>25</t>
    </r>
    <r>
      <rPr>
        <b/>
        <sz val="11"/>
        <color theme="1"/>
        <rFont val="DFKai-SB"/>
        <charset val="136"/>
      </rPr>
      <t>人</t>
    </r>
    <r>
      <rPr>
        <b/>
        <sz val="11"/>
        <color theme="1"/>
        <rFont val="Times New Roman"/>
        <charset val="134"/>
      </rPr>
      <t>(1-1</t>
    </r>
    <r>
      <rPr>
        <b/>
        <sz val="11"/>
        <color theme="1"/>
        <rFont val="DFKai-SB"/>
        <charset val="136"/>
      </rPr>
      <t>中國澳門</t>
    </r>
    <r>
      <rPr>
        <b/>
        <sz val="11"/>
        <color theme="1"/>
        <rFont val="Times New Roman"/>
        <charset val="134"/>
      </rPr>
      <t>6</t>
    </r>
    <r>
      <rPr>
        <b/>
        <sz val="11"/>
        <color theme="1"/>
        <rFont val="DFKai-SB"/>
        <charset val="136"/>
      </rPr>
      <t>人，</t>
    </r>
    <r>
      <rPr>
        <b/>
        <sz val="11"/>
        <color theme="1"/>
        <rFont val="Times New Roman"/>
        <charset val="134"/>
      </rPr>
      <t>1-2</t>
    </r>
    <r>
      <rPr>
        <b/>
        <sz val="11"/>
        <color theme="1"/>
        <rFont val="DFKai-SB"/>
        <charset val="136"/>
      </rPr>
      <t>中國內地</t>
    </r>
    <r>
      <rPr>
        <b/>
        <sz val="11"/>
        <color theme="1"/>
        <rFont val="Times New Roman"/>
        <charset val="134"/>
      </rPr>
      <t>9</t>
    </r>
    <r>
      <rPr>
        <b/>
        <sz val="11"/>
        <color theme="1"/>
        <rFont val="DFKai-SB"/>
        <charset val="136"/>
      </rPr>
      <t>人，國際嘉賓</t>
    </r>
    <r>
      <rPr>
        <b/>
        <sz val="11"/>
        <color theme="1"/>
        <rFont val="Times New Roman"/>
        <charset val="134"/>
      </rPr>
      <t>10</t>
    </r>
    <r>
      <rPr>
        <b/>
        <sz val="11"/>
        <color theme="1"/>
        <rFont val="DFKai-SB"/>
        <charset val="136"/>
      </rPr>
      <t>人）</t>
    </r>
  </si>
  <si>
    <r>
      <rPr>
        <sz val="11"/>
        <color theme="1"/>
        <rFont val="Times New Roman"/>
        <charset val="134"/>
      </rPr>
      <t>1-1</t>
    </r>
    <r>
      <rPr>
        <sz val="11"/>
        <color theme="1"/>
        <rFont val="DFKai-SB"/>
        <charset val="136"/>
      </rPr>
      <t>中國澳門</t>
    </r>
  </si>
  <si>
    <r>
      <rPr>
        <sz val="11"/>
        <color theme="1"/>
        <rFont val="Times New Roman"/>
        <charset val="134"/>
      </rPr>
      <t>01</t>
    </r>
    <r>
      <rPr>
        <sz val="11"/>
        <color theme="1"/>
        <rFont val="DFKai-SB"/>
        <charset val="136"/>
      </rPr>
      <t>政府單位</t>
    </r>
  </si>
  <si>
    <r>
      <rPr>
        <sz val="11"/>
        <color theme="1"/>
        <rFont val="DFKai-SB"/>
        <charset val="136"/>
      </rPr>
      <t>崔世安</t>
    </r>
  </si>
  <si>
    <r>
      <rPr>
        <sz val="11"/>
        <color theme="1"/>
        <rFont val="DFKai-SB"/>
        <charset val="136"/>
      </rPr>
      <t>澳門特別行政區政府</t>
    </r>
  </si>
  <si>
    <r>
      <rPr>
        <sz val="11"/>
        <color theme="1"/>
        <rFont val="DFKai-SB"/>
        <charset val="136"/>
      </rPr>
      <t>行政長官</t>
    </r>
  </si>
  <si>
    <t>01VVIP</t>
  </si>
  <si>
    <t>開幕式</t>
  </si>
  <si>
    <r>
      <rPr>
        <sz val="11"/>
        <color theme="1"/>
        <rFont val="DFKai-SB"/>
        <charset val="136"/>
      </rPr>
      <t>派意</t>
    </r>
  </si>
  <si>
    <r>
      <rPr>
        <sz val="11"/>
        <color theme="1"/>
        <rFont val="DFKai-SB"/>
        <charset val="136"/>
      </rPr>
      <t>去年出席開幕式</t>
    </r>
  </si>
  <si>
    <r>
      <rPr>
        <sz val="11"/>
        <color theme="1"/>
        <rFont val="DFKai-SB"/>
        <charset val="136"/>
      </rPr>
      <t>何厚鏵</t>
    </r>
  </si>
  <si>
    <r>
      <rPr>
        <sz val="11"/>
        <color theme="1"/>
        <rFont val="DFKai-SB"/>
        <charset val="136"/>
      </rPr>
      <t>全國政協</t>
    </r>
  </si>
  <si>
    <r>
      <rPr>
        <sz val="11"/>
        <color theme="1"/>
        <rFont val="DFKai-SB"/>
        <charset val="136"/>
      </rPr>
      <t>副主席</t>
    </r>
  </si>
  <si>
    <r>
      <rPr>
        <sz val="11"/>
        <color theme="1"/>
        <rFont val="DFKai-SB"/>
        <charset val="136"/>
      </rPr>
      <t>賀一誠</t>
    </r>
  </si>
  <si>
    <r>
      <rPr>
        <sz val="11"/>
        <color theme="1"/>
        <rFont val="DFKai-SB"/>
        <charset val="136"/>
      </rPr>
      <t>澳門特別行政區立法會
澳門中華總商會</t>
    </r>
  </si>
  <si>
    <r>
      <rPr>
        <sz val="11"/>
        <color theme="1"/>
        <rFont val="DFKai-SB"/>
        <charset val="136"/>
      </rPr>
      <t>主席
副會長</t>
    </r>
  </si>
  <si>
    <t>具體邀請方式待派意與禮賓辦溝通後回復</t>
  </si>
  <si>
    <r>
      <rPr>
        <sz val="11"/>
        <color theme="1"/>
        <rFont val="DFKai-SB"/>
        <charset val="136"/>
      </rPr>
      <t>傅自應</t>
    </r>
  </si>
  <si>
    <r>
      <rPr>
        <sz val="11"/>
        <color theme="1"/>
        <rFont val="DFKai-SB"/>
        <charset val="136"/>
      </rPr>
      <t>中央人民政府駐澳門特別行政區聯絡辦公室</t>
    </r>
  </si>
  <si>
    <r>
      <rPr>
        <sz val="11"/>
        <color theme="1"/>
        <rFont val="DFKai-SB"/>
        <charset val="136"/>
      </rPr>
      <t>主任</t>
    </r>
  </si>
  <si>
    <r>
      <rPr>
        <sz val="11"/>
        <color theme="1"/>
        <rFont val="DFKai-SB"/>
        <charset val="136"/>
      </rPr>
      <t>沈蓓莉</t>
    </r>
  </si>
  <si>
    <r>
      <rPr>
        <sz val="11"/>
        <color theme="1"/>
        <rFont val="DFKai-SB"/>
        <charset val="136"/>
      </rPr>
      <t>中華人民共和國外交部駐澳門特別行政區特派員公署</t>
    </r>
  </si>
  <si>
    <r>
      <rPr>
        <sz val="11"/>
        <color theme="1"/>
        <rFont val="DFKai-SB"/>
        <charset val="136"/>
      </rPr>
      <t>特派員</t>
    </r>
  </si>
  <si>
    <r>
      <rPr>
        <sz val="11"/>
        <color theme="1"/>
        <rFont val="DFKai-SB"/>
        <charset val="136"/>
      </rPr>
      <t>去年副特派員王冬代其出席開幕式</t>
    </r>
  </si>
  <si>
    <r>
      <rPr>
        <sz val="11"/>
        <color theme="1"/>
        <rFont val="Times New Roman"/>
        <charset val="134"/>
      </rPr>
      <t>1-2</t>
    </r>
    <r>
      <rPr>
        <sz val="11"/>
        <color theme="1"/>
        <rFont val="DFKai-SB"/>
        <charset val="136"/>
      </rPr>
      <t>中國內地</t>
    </r>
  </si>
  <si>
    <r>
      <rPr>
        <sz val="11"/>
        <color theme="1"/>
        <rFont val="DFKai-SB"/>
        <charset val="136"/>
      </rPr>
      <t>張曉明</t>
    </r>
  </si>
  <si>
    <r>
      <rPr>
        <sz val="11"/>
        <color theme="1"/>
        <rFont val="DFKai-SB"/>
        <charset val="136"/>
      </rPr>
      <t>國務院港澳事務辦公室</t>
    </r>
  </si>
  <si>
    <r>
      <rPr>
        <sz val="11"/>
        <color theme="1"/>
        <rFont val="DFKai-SB"/>
        <charset val="136"/>
      </rPr>
      <t>主任、黨組書記</t>
    </r>
  </si>
  <si>
    <t>D-Pro</t>
  </si>
  <si>
    <r>
      <rPr>
        <sz val="11"/>
        <color theme="1"/>
        <rFont val="DFKai-SB"/>
        <charset val="136"/>
      </rPr>
      <t>擬邀請作為主禮嘉賓、致辭嘉賓</t>
    </r>
  </si>
  <si>
    <r>
      <rPr>
        <sz val="11"/>
        <color theme="1"/>
        <rFont val="DFKai-SB"/>
        <charset val="136"/>
      </rPr>
      <t>馬興瑞</t>
    </r>
  </si>
  <si>
    <r>
      <rPr>
        <sz val="11"/>
        <color theme="1"/>
        <rFont val="DFKai-SB"/>
        <charset val="136"/>
      </rPr>
      <t>廣東省人民政府</t>
    </r>
  </si>
  <si>
    <r>
      <rPr>
        <sz val="11"/>
        <color theme="1"/>
        <rFont val="DFKai-SB"/>
        <charset val="136"/>
      </rPr>
      <t>省長</t>
    </r>
  </si>
  <si>
    <t>TR</t>
  </si>
  <si>
    <r>
      <rPr>
        <sz val="11"/>
        <color theme="1"/>
        <rFont val="DFKai-SB"/>
        <charset val="136"/>
      </rPr>
      <t>于文明</t>
    </r>
  </si>
  <si>
    <r>
      <rPr>
        <sz val="11"/>
        <color theme="1"/>
        <rFont val="DFKai-SB"/>
        <charset val="136"/>
      </rPr>
      <t>國家中醫藥管理局</t>
    </r>
  </si>
  <si>
    <r>
      <rPr>
        <sz val="11"/>
        <color theme="1"/>
        <rFont val="DFKai-SB"/>
        <charset val="136"/>
      </rPr>
      <t>局長</t>
    </r>
  </si>
  <si>
    <r>
      <rPr>
        <sz val="11"/>
        <color theme="1"/>
        <rFont val="DFKai-SB"/>
        <charset val="136"/>
      </rPr>
      <t>擬邀請作為主辦單位，邀請作為主禮嘉賓、致辭嘉賓</t>
    </r>
  </si>
  <si>
    <r>
      <rPr>
        <sz val="11"/>
        <color theme="1"/>
        <rFont val="DFKai-SB"/>
        <charset val="136"/>
      </rPr>
      <t>焦紅</t>
    </r>
  </si>
  <si>
    <r>
      <rPr>
        <sz val="11"/>
        <color theme="1"/>
        <rFont val="DFKai-SB"/>
        <charset val="136"/>
      </rPr>
      <t>國家藥品監督管理局</t>
    </r>
  </si>
  <si>
    <r>
      <rPr>
        <sz val="11"/>
        <color theme="1"/>
        <rFont val="DFKai-SB"/>
        <charset val="136"/>
      </rPr>
      <t>吳遠彬</t>
    </r>
  </si>
  <si>
    <r>
      <rPr>
        <sz val="11"/>
        <color theme="1"/>
        <rFont val="DFKai-SB"/>
        <charset val="136"/>
      </rPr>
      <t>中華人民共和國科學技術部</t>
    </r>
  </si>
  <si>
    <r>
      <rPr>
        <sz val="11"/>
        <color theme="1"/>
        <rFont val="DFKai-SB"/>
        <charset val="136"/>
      </rPr>
      <t>社會發展科技司司長</t>
    </r>
  </si>
  <si>
    <r>
      <rPr>
        <sz val="11"/>
        <color theme="1"/>
        <rFont val="DFKai-SB"/>
        <charset val="136"/>
      </rPr>
      <t>梁維特</t>
    </r>
  </si>
  <si>
    <r>
      <rPr>
        <sz val="11"/>
        <color theme="1"/>
        <rFont val="DFKai-SB"/>
        <charset val="136"/>
      </rPr>
      <t>澳門特別行政區政府經濟財政司</t>
    </r>
  </si>
  <si>
    <r>
      <rPr>
        <sz val="11"/>
        <color theme="1"/>
        <rFont val="DFKai-SB"/>
        <charset val="136"/>
      </rPr>
      <t>司長</t>
    </r>
  </si>
  <si>
    <r>
      <rPr>
        <sz val="11"/>
        <color theme="1"/>
        <rFont val="DFKai-SB"/>
        <charset val="136"/>
      </rPr>
      <t>郭永航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</si>
  <si>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DFKai-SB"/>
        <charset val="136"/>
      </rPr>
      <t xml:space="preserve">、中共珠海市委常委會
</t>
    </r>
    <r>
      <rPr>
        <sz val="11"/>
        <color theme="1"/>
        <rFont val="Times New Roman"/>
        <charset val="134"/>
      </rPr>
      <t>2</t>
    </r>
    <r>
      <rPr>
        <sz val="11"/>
        <color theme="1"/>
        <rFont val="DFKai-SB"/>
        <charset val="136"/>
      </rPr>
      <t>、珠海市人民代表大會常務委員會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</si>
  <si>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DFKai-SB"/>
        <charset val="136"/>
      </rPr>
      <t xml:space="preserve">、書記
</t>
    </r>
    <r>
      <rPr>
        <sz val="11"/>
        <color theme="1"/>
        <rFont val="Times New Roman"/>
        <charset val="134"/>
      </rPr>
      <t>2</t>
    </r>
    <r>
      <rPr>
        <sz val="11"/>
        <color theme="1"/>
        <rFont val="DFKai-SB"/>
        <charset val="136"/>
      </rPr>
      <t>、主任</t>
    </r>
  </si>
  <si>
    <r>
      <rPr>
        <sz val="11"/>
        <color theme="1"/>
        <rFont val="DFKai-SB"/>
        <charset val="136"/>
      </rPr>
      <t>姚奕生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</si>
  <si>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DFKai-SB"/>
        <charset val="136"/>
      </rPr>
      <t xml:space="preserve">、中共珠海市委常委會
</t>
    </r>
    <r>
      <rPr>
        <sz val="11"/>
        <color theme="1"/>
        <rFont val="Times New Roman"/>
        <charset val="134"/>
      </rPr>
      <t>2</t>
    </r>
    <r>
      <rPr>
        <sz val="11"/>
        <color theme="1"/>
        <rFont val="DFKai-SB"/>
        <charset val="136"/>
      </rPr>
      <t>、珠海市人民政府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</si>
  <si>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DFKai-SB"/>
        <charset val="136"/>
      </rPr>
      <t xml:space="preserve">、副書記
</t>
    </r>
    <r>
      <rPr>
        <sz val="11"/>
        <color theme="1"/>
        <rFont val="Times New Roman"/>
        <charset val="134"/>
      </rPr>
      <t>2</t>
    </r>
    <r>
      <rPr>
        <sz val="11"/>
        <color theme="1"/>
        <rFont val="DFKai-SB"/>
        <charset val="136"/>
      </rPr>
      <t>、市長、黨組書記</t>
    </r>
  </si>
  <si>
    <r>
      <rPr>
        <sz val="11"/>
        <color theme="1"/>
        <rFont val="DFKai-SB"/>
        <charset val="136"/>
      </rPr>
      <t>邵明立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</si>
  <si>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DFKai-SB"/>
        <charset val="136"/>
      </rPr>
      <t xml:space="preserve">、原國家食品藥品監督管理局
</t>
    </r>
    <r>
      <rPr>
        <sz val="11"/>
        <color theme="1"/>
        <rFont val="Times New Roman"/>
        <charset val="134"/>
      </rPr>
      <t>2</t>
    </r>
    <r>
      <rPr>
        <sz val="11"/>
        <color theme="1"/>
        <rFont val="DFKai-SB"/>
        <charset val="136"/>
      </rPr>
      <t>、中國藥品監督管理研究會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</si>
  <si>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DFKai-SB"/>
        <charset val="136"/>
      </rPr>
      <t xml:space="preserve">、原局長
</t>
    </r>
    <r>
      <rPr>
        <sz val="11"/>
        <color theme="1"/>
        <rFont val="Times New Roman"/>
        <charset val="134"/>
      </rPr>
      <t>2</t>
    </r>
    <r>
      <rPr>
        <sz val="11"/>
        <color theme="1"/>
        <rFont val="DFKai-SB"/>
        <charset val="136"/>
      </rPr>
      <t>、會長</t>
    </r>
  </si>
  <si>
    <r>
      <rPr>
        <sz val="11"/>
        <color theme="1"/>
        <rFont val="DFKai-SB"/>
        <charset val="136"/>
      </rPr>
      <t>王國強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</si>
  <si>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DFKai-SB"/>
        <charset val="136"/>
      </rPr>
      <t>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DFKai-SB"/>
        <charset val="136"/>
      </rPr>
      <t xml:space="preserve">原國家衛生和計劃生育委員會
</t>
    </r>
    <r>
      <rPr>
        <sz val="11"/>
        <color theme="1"/>
        <rFont val="Times New Roman"/>
        <charset val="134"/>
      </rPr>
      <t>2</t>
    </r>
    <r>
      <rPr>
        <sz val="11"/>
        <color theme="1"/>
        <rFont val="DFKai-SB"/>
        <charset val="136"/>
      </rPr>
      <t>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DFKai-SB"/>
        <charset val="136"/>
      </rPr>
      <t xml:space="preserve">國家中醫藥管理局
</t>
    </r>
    <r>
      <rPr>
        <sz val="11"/>
        <color theme="1"/>
        <rFont val="Times New Roman"/>
        <charset val="134"/>
      </rPr>
      <t>3</t>
    </r>
    <r>
      <rPr>
        <sz val="11"/>
        <color theme="1"/>
        <rFont val="DFKai-SB"/>
        <charset val="136"/>
      </rPr>
      <t>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DFKai-SB"/>
        <charset val="136"/>
      </rPr>
      <t>中華中醫藥學會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</si>
  <si>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DFKai-SB"/>
        <charset val="136"/>
      </rPr>
      <t xml:space="preserve">、原副主任
</t>
    </r>
    <r>
      <rPr>
        <sz val="11"/>
        <color theme="1"/>
        <rFont val="Times New Roman"/>
        <charset val="134"/>
      </rPr>
      <t>2</t>
    </r>
    <r>
      <rPr>
        <sz val="11"/>
        <color theme="1"/>
        <rFont val="DFKai-SB"/>
        <charset val="136"/>
      </rPr>
      <t xml:space="preserve">、原局長
</t>
    </r>
    <r>
      <rPr>
        <sz val="11"/>
        <color theme="1"/>
        <rFont val="Times New Roman"/>
        <charset val="134"/>
      </rPr>
      <t>3</t>
    </r>
    <r>
      <rPr>
        <sz val="11"/>
        <color theme="1"/>
        <rFont val="DFKai-SB"/>
        <charset val="136"/>
      </rPr>
      <t>、會長</t>
    </r>
  </si>
  <si>
    <r>
      <rPr>
        <sz val="11"/>
        <color theme="1"/>
        <rFont val="Times New Roman"/>
        <charset val="134"/>
      </rPr>
      <t>2-1</t>
    </r>
    <r>
      <rPr>
        <sz val="11"/>
        <color theme="1"/>
        <rFont val="DFKai-SB"/>
        <charset val="136"/>
      </rPr>
      <t>葡萄牙</t>
    </r>
  </si>
  <si>
    <t>Marta Alexandra Fartura Braga Temido</t>
  </si>
  <si>
    <r>
      <rPr>
        <sz val="11"/>
        <color theme="1"/>
        <rFont val="DFKai-SB"/>
        <charset val="136"/>
      </rPr>
      <t>葡萄牙共和國衛生部</t>
    </r>
  </si>
  <si>
    <r>
      <rPr>
        <sz val="11"/>
        <color theme="1"/>
        <rFont val="DFKai-SB"/>
        <charset val="136"/>
      </rPr>
      <t>部長</t>
    </r>
  </si>
  <si>
    <t>CICE</t>
  </si>
  <si>
    <r>
      <rPr>
        <sz val="11"/>
        <color theme="1"/>
        <rFont val="Times New Roman"/>
        <charset val="134"/>
      </rPr>
      <t>3-1</t>
    </r>
    <r>
      <rPr>
        <sz val="11"/>
        <color theme="1"/>
        <rFont val="DFKai-SB"/>
        <charset val="136"/>
      </rPr>
      <t>莫桑比克</t>
    </r>
  </si>
  <si>
    <t>Nazira Vali Abdula</t>
  </si>
  <si>
    <r>
      <rPr>
        <sz val="11"/>
        <color theme="1"/>
        <rFont val="DFKai-SB"/>
        <charset val="136"/>
      </rPr>
      <t>莫桑比克衛生部</t>
    </r>
  </si>
  <si>
    <r>
      <rPr>
        <sz val="11"/>
        <color theme="1"/>
        <rFont val="Times New Roman"/>
        <charset val="134"/>
      </rPr>
      <t>3-2</t>
    </r>
    <r>
      <rPr>
        <sz val="11"/>
        <color theme="1"/>
        <rFont val="DFKai-SB"/>
        <charset val="136"/>
      </rPr>
      <t>佛得角</t>
    </r>
  </si>
  <si>
    <t>Arlindo Nascimento do Rosário</t>
  </si>
  <si>
    <r>
      <rPr>
        <sz val="11"/>
        <color theme="1"/>
        <rFont val="DFKai-SB"/>
        <charset val="136"/>
      </rPr>
      <t>佛得角衛生與社會保障部</t>
    </r>
  </si>
  <si>
    <r>
      <rPr>
        <sz val="11"/>
        <color theme="1"/>
        <rFont val="Times New Roman"/>
        <charset val="134"/>
      </rPr>
      <t>3-3</t>
    </r>
    <r>
      <rPr>
        <sz val="11"/>
        <color theme="1"/>
        <rFont val="DFKai-SB"/>
        <charset val="136"/>
      </rPr>
      <t>安哥拉</t>
    </r>
  </si>
  <si>
    <t>Sílvia Paula Valentim Lutucuta</t>
  </si>
  <si>
    <r>
      <rPr>
        <sz val="11"/>
        <color theme="1"/>
        <rFont val="DFKai-SB"/>
        <charset val="136"/>
      </rPr>
      <t>安哥拉共和國衛生部</t>
    </r>
  </si>
  <si>
    <r>
      <rPr>
        <sz val="11"/>
        <color theme="1"/>
        <rFont val="Times New Roman"/>
        <charset val="134"/>
      </rPr>
      <t>3-4</t>
    </r>
    <r>
      <rPr>
        <sz val="11"/>
        <color theme="1"/>
        <rFont val="DFKai-SB"/>
        <charset val="136"/>
      </rPr>
      <t>幾內亞比紹</t>
    </r>
  </si>
  <si>
    <t>Maria Inácia Có Mendes Sanhá</t>
  </si>
  <si>
    <r>
      <rPr>
        <sz val="11"/>
        <color theme="1"/>
        <rFont val="DFKai-SB"/>
        <charset val="136"/>
      </rPr>
      <t>幾內亞比紹共和國公共衛生、家庭和社會團結部</t>
    </r>
  </si>
  <si>
    <r>
      <rPr>
        <sz val="11"/>
        <color theme="1"/>
        <rFont val="Times New Roman"/>
        <charset val="134"/>
      </rPr>
      <t>3-5</t>
    </r>
    <r>
      <rPr>
        <sz val="11"/>
        <color theme="1"/>
        <rFont val="DFKai-SB"/>
        <charset val="136"/>
      </rPr>
      <t>聖多美和普林西比</t>
    </r>
  </si>
  <si>
    <t>Edgar Neves</t>
  </si>
  <si>
    <r>
      <rPr>
        <sz val="11"/>
        <color theme="1"/>
        <rFont val="DFKai-SB"/>
        <charset val="136"/>
      </rPr>
      <t>聖多美和普林西比民主共和國衛生部</t>
    </r>
  </si>
  <si>
    <r>
      <rPr>
        <sz val="11"/>
        <color theme="1"/>
        <rFont val="Times New Roman"/>
        <charset val="134"/>
      </rPr>
      <t>4-5</t>
    </r>
    <r>
      <rPr>
        <sz val="11"/>
        <color theme="1"/>
        <rFont val="DFKai-SB"/>
        <charset val="136"/>
      </rPr>
      <t>東帝汶</t>
    </r>
  </si>
  <si>
    <t>Élia António de Araújo dos Reis Amaral</t>
  </si>
  <si>
    <r>
      <rPr>
        <sz val="11"/>
        <color theme="1"/>
        <rFont val="DFKai-SB"/>
        <charset val="136"/>
      </rPr>
      <t>東帝汶民主共和國衛生部</t>
    </r>
  </si>
  <si>
    <r>
      <rPr>
        <sz val="11"/>
        <color theme="1"/>
        <rFont val="Times New Roman"/>
        <charset val="134"/>
      </rPr>
      <t>5-1</t>
    </r>
    <r>
      <rPr>
        <sz val="11"/>
        <color theme="1"/>
        <rFont val="DFKai-SB"/>
        <charset val="136"/>
      </rPr>
      <t>巴西</t>
    </r>
  </si>
  <si>
    <t>Luiz Henrique Mandetta</t>
  </si>
  <si>
    <r>
      <rPr>
        <sz val="11"/>
        <color theme="1"/>
        <rFont val="DFKai-SB"/>
        <charset val="136"/>
      </rPr>
      <t>巴西聯邦共和國衛生部</t>
    </r>
  </si>
  <si>
    <r>
      <rPr>
        <sz val="11"/>
        <color theme="1"/>
        <rFont val="Times New Roman"/>
        <charset val="134"/>
      </rPr>
      <t>2-5</t>
    </r>
    <r>
      <rPr>
        <sz val="11"/>
        <color theme="1"/>
        <rFont val="DFKai-SB"/>
        <charset val="136"/>
      </rPr>
      <t>德國</t>
    </r>
  </si>
  <si>
    <t>Dr. Gerhard Franz</t>
  </si>
  <si>
    <r>
      <rPr>
        <sz val="11"/>
        <color theme="1"/>
        <rFont val="DFKai-SB"/>
        <charset val="136"/>
      </rPr>
      <t>德國盧森堡大學藥學院，德國藥典植物藥委員會</t>
    </r>
  </si>
  <si>
    <r>
      <rPr>
        <sz val="11"/>
        <color theme="1"/>
        <rFont val="DFKai-SB"/>
        <charset val="136"/>
      </rPr>
      <t>產業園專家顧問委員會代表、前歐盟藥典植物藥委員會主席、德國藥典植物藥委員會主席</t>
    </r>
  </si>
  <si>
    <r>
      <rPr>
        <sz val="11"/>
        <color theme="1"/>
        <rFont val="Times New Roman"/>
        <charset val="134"/>
      </rPr>
      <t>6-1</t>
    </r>
    <r>
      <rPr>
        <sz val="11"/>
        <color theme="1"/>
        <rFont val="DFKai-SB"/>
        <charset val="136"/>
      </rPr>
      <t>新西蘭</t>
    </r>
  </si>
  <si>
    <r>
      <rPr>
        <sz val="11"/>
        <color theme="1"/>
        <rFont val="Times New Roman"/>
        <charset val="134"/>
      </rPr>
      <t>06</t>
    </r>
    <r>
      <rPr>
        <sz val="11"/>
        <color theme="1"/>
        <rFont val="DFKai-SB"/>
        <charset val="136"/>
      </rPr>
      <t>企業</t>
    </r>
  </si>
  <si>
    <t>Richard Taylor</t>
  </si>
  <si>
    <r>
      <rPr>
        <sz val="11"/>
        <color theme="1"/>
        <rFont val="DFKai-SB"/>
        <charset val="136"/>
      </rPr>
      <t>新西蘭維塔工作室</t>
    </r>
    <r>
      <rPr>
        <sz val="11"/>
        <color theme="1"/>
        <rFont val="Times New Roman"/>
        <charset val="134"/>
      </rPr>
      <t xml:space="preserve"> 
Weta Workshop</t>
    </r>
  </si>
  <si>
    <r>
      <rPr>
        <sz val="11"/>
        <color theme="1"/>
        <rFont val="DFKai-SB"/>
        <charset val="136"/>
      </rPr>
      <t>聯合創始人</t>
    </r>
  </si>
  <si>
    <r>
      <rPr>
        <sz val="11"/>
        <color theme="1"/>
        <rFont val="DFKai-SB"/>
        <charset val="136"/>
      </rPr>
      <t>植博館</t>
    </r>
  </si>
  <si>
    <r>
      <rPr>
        <b/>
        <sz val="11"/>
        <color theme="1"/>
        <rFont val="Times New Roman"/>
        <charset val="134"/>
      </rPr>
      <t>1</t>
    </r>
    <r>
      <rPr>
        <b/>
        <sz val="11"/>
        <color theme="1"/>
        <rFont val="DFKai-SB"/>
        <charset val="136"/>
      </rPr>
      <t>中國地區：</t>
    </r>
    <r>
      <rPr>
        <b/>
        <sz val="11"/>
        <color theme="1"/>
        <rFont val="Times New Roman"/>
        <charset val="134"/>
      </rPr>
      <t>540</t>
    </r>
    <r>
      <rPr>
        <b/>
        <sz val="11"/>
        <color theme="1"/>
        <rFont val="DFKai-SB"/>
        <charset val="136"/>
      </rPr>
      <t>人</t>
    </r>
  </si>
  <si>
    <r>
      <rPr>
        <b/>
        <sz val="11"/>
        <color theme="1"/>
        <rFont val="Times New Roman"/>
        <charset val="134"/>
      </rPr>
      <t>1-1</t>
    </r>
    <r>
      <rPr>
        <b/>
        <sz val="11"/>
        <color theme="1"/>
        <rFont val="DFKai-SB"/>
        <charset val="136"/>
      </rPr>
      <t>中國澳門嘉賓小計：</t>
    </r>
    <r>
      <rPr>
        <b/>
        <sz val="11"/>
        <color theme="1"/>
        <rFont val="Times New Roman"/>
        <charset val="134"/>
      </rPr>
      <t>234</t>
    </r>
    <r>
      <rPr>
        <b/>
        <sz val="11"/>
        <color theme="1"/>
        <rFont val="DFKai-SB"/>
        <charset val="136"/>
      </rPr>
      <t>人</t>
    </r>
    <r>
      <rPr>
        <b/>
        <sz val="11"/>
        <color theme="1"/>
        <rFont val="Times New Roman"/>
        <charset val="134"/>
      </rPr>
      <t>(VVIP6</t>
    </r>
    <r>
      <rPr>
        <b/>
        <sz val="11"/>
        <color theme="1"/>
        <rFont val="DFKai-SB"/>
        <charset val="136"/>
      </rPr>
      <t>人，專家委員</t>
    </r>
    <r>
      <rPr>
        <b/>
        <sz val="11"/>
        <color theme="1"/>
        <rFont val="Times New Roman"/>
        <charset val="134"/>
      </rPr>
      <t>1</t>
    </r>
    <r>
      <rPr>
        <b/>
        <sz val="11"/>
        <color theme="1"/>
        <rFont val="DFKai-SB"/>
        <charset val="136"/>
      </rPr>
      <t>人，</t>
    </r>
    <r>
      <rPr>
        <b/>
        <sz val="11"/>
        <color theme="1"/>
        <rFont val="Times New Roman"/>
        <charset val="134"/>
      </rPr>
      <t>VIP 151</t>
    </r>
    <r>
      <rPr>
        <b/>
        <sz val="11"/>
        <color theme="1"/>
        <rFont val="DFKai-SB"/>
        <charset val="136"/>
      </rPr>
      <t>人，</t>
    </r>
    <r>
      <rPr>
        <b/>
        <sz val="11"/>
        <color theme="1"/>
        <rFont val="Times New Roman"/>
        <charset val="134"/>
      </rPr>
      <t>GUEST 76</t>
    </r>
    <r>
      <rPr>
        <b/>
        <sz val="11"/>
        <color theme="1"/>
        <rFont val="DFKai-SB"/>
        <charset val="136"/>
      </rPr>
      <t>人）</t>
    </r>
  </si>
  <si>
    <r>
      <rPr>
        <sz val="11"/>
        <color theme="1"/>
        <rFont val="Times New Roman"/>
        <charset val="134"/>
      </rPr>
      <t>03</t>
    </r>
    <r>
      <rPr>
        <sz val="11"/>
        <color theme="1"/>
        <rFont val="DFKai-SB"/>
        <charset val="136"/>
      </rPr>
      <t>高校</t>
    </r>
    <r>
      <rPr>
        <sz val="11"/>
        <color theme="1"/>
        <rFont val="Times New Roman"/>
        <charset val="134"/>
      </rPr>
      <t>/</t>
    </r>
    <r>
      <rPr>
        <sz val="11"/>
        <color theme="1"/>
        <rFont val="DFKai-SB"/>
        <charset val="136"/>
      </rPr>
      <t>科研機構</t>
    </r>
  </si>
  <si>
    <r>
      <rPr>
        <sz val="11"/>
        <color theme="1"/>
        <rFont val="DFKai-SB"/>
        <charset val="136"/>
      </rPr>
      <t>王一濤</t>
    </r>
  </si>
  <si>
    <r>
      <rPr>
        <sz val="11"/>
        <color theme="1"/>
        <rFont val="DFKai-SB"/>
        <charset val="136"/>
      </rPr>
      <t>澳門大學中藥品質研究國家重點實驗室</t>
    </r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</si>
  <si>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DFKai-SB"/>
        <charset val="136"/>
      </rPr>
      <t>專家委員</t>
    </r>
  </si>
  <si>
    <r>
      <rPr>
        <sz val="11"/>
        <color theme="1"/>
        <rFont val="DFKai-SB"/>
        <charset val="136"/>
      </rPr>
      <t>梁慶庭</t>
    </r>
  </si>
  <si>
    <r>
      <rPr>
        <sz val="11"/>
        <color theme="1"/>
        <rFont val="DFKai-SB"/>
        <charset val="136"/>
      </rPr>
      <t>澳門特別行政區行政會
文化產業基金行政委員會</t>
    </r>
  </si>
  <si>
    <r>
      <rPr>
        <sz val="11"/>
        <color theme="1"/>
        <rFont val="DFKai-SB"/>
        <charset val="136"/>
      </rPr>
      <t>發言人
主席</t>
    </r>
  </si>
  <si>
    <t>03VIP</t>
  </si>
  <si>
    <r>
      <rPr>
        <sz val="11"/>
        <color theme="1"/>
        <rFont val="DFKai-SB"/>
        <charset val="136"/>
      </rPr>
      <t>廖澤雲</t>
    </r>
  </si>
  <si>
    <r>
      <rPr>
        <sz val="11"/>
        <color theme="1"/>
        <rFont val="DFKai-SB"/>
        <charset val="136"/>
      </rPr>
      <t>澳門特別行政區行政會
全國政協
澳門中華總商會</t>
    </r>
  </si>
  <si>
    <r>
      <rPr>
        <sz val="11"/>
        <color theme="1"/>
        <rFont val="DFKai-SB"/>
        <charset val="136"/>
      </rPr>
      <t>委員
常務委員
副會長</t>
    </r>
  </si>
  <si>
    <r>
      <rPr>
        <sz val="11"/>
        <color theme="1"/>
        <rFont val="DFKai-SB"/>
        <charset val="136"/>
      </rPr>
      <t>馬有禮</t>
    </r>
  </si>
  <si>
    <r>
      <rPr>
        <sz val="11"/>
        <color theme="1"/>
        <rFont val="DFKai-SB"/>
        <charset val="136"/>
      </rPr>
      <t>澳門特別行政區行政會
全國政協
澳門中華總商會
澳門泊車管理股份有限公司</t>
    </r>
  </si>
  <si>
    <r>
      <rPr>
        <sz val="11"/>
        <color theme="1"/>
        <rFont val="DFKai-SB"/>
        <charset val="136"/>
      </rPr>
      <t>委員
常務委員
會長
主席</t>
    </r>
  </si>
  <si>
    <r>
      <rPr>
        <sz val="11"/>
        <color theme="1"/>
        <rFont val="DFKai-SB"/>
        <charset val="136"/>
      </rPr>
      <t>歐安利</t>
    </r>
  </si>
  <si>
    <r>
      <rPr>
        <sz val="11"/>
        <color theme="1"/>
        <rFont val="DFKai-SB"/>
        <charset val="136"/>
      </rPr>
      <t>澳門特別行政區行政會
全國政協</t>
    </r>
  </si>
  <si>
    <r>
      <rPr>
        <sz val="11"/>
        <color theme="1"/>
        <rFont val="DFKai-SB"/>
        <charset val="136"/>
      </rPr>
      <t>委員
委員</t>
    </r>
  </si>
  <si>
    <r>
      <rPr>
        <sz val="11"/>
        <color theme="1"/>
        <rFont val="DFKai-SB"/>
        <charset val="136"/>
      </rPr>
      <t>鄭志強</t>
    </r>
  </si>
  <si>
    <r>
      <rPr>
        <sz val="11"/>
        <color theme="1"/>
        <rFont val="DFKai-SB"/>
        <charset val="136"/>
      </rPr>
      <t>澳門特別行政區行政會</t>
    </r>
  </si>
  <si>
    <r>
      <rPr>
        <sz val="11"/>
        <color theme="1"/>
        <rFont val="DFKai-SB"/>
        <charset val="136"/>
      </rPr>
      <t>委員</t>
    </r>
  </si>
  <si>
    <r>
      <rPr>
        <sz val="11"/>
        <color theme="1"/>
        <rFont val="DFKai-SB"/>
        <charset val="136"/>
      </rPr>
      <t>陳明金</t>
    </r>
  </si>
  <si>
    <r>
      <rPr>
        <sz val="11"/>
        <color theme="1"/>
        <rFont val="DFKai-SB"/>
        <charset val="136"/>
      </rPr>
      <t>何雪卿</t>
    </r>
  </si>
  <si>
    <r>
      <rPr>
        <sz val="11"/>
        <color theme="1"/>
        <rFont val="DFKai-SB"/>
        <charset val="136"/>
      </rPr>
      <t>澳門特別行政區行政會
全國人大
澳門工會聯合總會</t>
    </r>
  </si>
  <si>
    <r>
      <rPr>
        <sz val="11"/>
        <color theme="1"/>
        <rFont val="DFKai-SB"/>
        <charset val="136"/>
      </rPr>
      <t>委員
代表
副會長</t>
    </r>
  </si>
  <si>
    <r>
      <rPr>
        <sz val="11"/>
        <color theme="1"/>
        <rFont val="DFKai-SB"/>
        <charset val="136"/>
      </rPr>
      <t>黃如楷</t>
    </r>
  </si>
  <si>
    <r>
      <rPr>
        <sz val="11"/>
        <color theme="1"/>
        <rFont val="DFKai-SB"/>
        <charset val="136"/>
      </rPr>
      <t>澳門特別行政區行政會
全國政協
澳門建築置業商會
澳門建築師協會</t>
    </r>
  </si>
  <si>
    <r>
      <rPr>
        <sz val="11"/>
        <color theme="1"/>
        <rFont val="DFKai-SB"/>
        <charset val="136"/>
      </rPr>
      <t>委員
委員
副會長
監事長</t>
    </r>
  </si>
  <si>
    <r>
      <rPr>
        <sz val="11"/>
        <color theme="1"/>
        <rFont val="DFKai-SB"/>
        <charset val="136"/>
      </rPr>
      <t>林金城</t>
    </r>
  </si>
  <si>
    <r>
      <rPr>
        <sz val="11"/>
        <color theme="1"/>
        <rFont val="DFKai-SB"/>
        <charset val="136"/>
      </rPr>
      <t>澳門特別行政區行政會
澳門大學校董會
科技委員會
澳門廠商聯合會
澳門中華總商會
澳門建築置業商會</t>
    </r>
  </si>
  <si>
    <r>
      <rPr>
        <sz val="11"/>
        <color theme="1"/>
        <rFont val="DFKai-SB"/>
        <charset val="136"/>
      </rPr>
      <t>委員
主席
副主席
副會長
副理事長
副會長</t>
    </r>
  </si>
  <si>
    <r>
      <rPr>
        <sz val="11"/>
        <color theme="1"/>
        <rFont val="DFKai-SB"/>
        <charset val="136"/>
      </rPr>
      <t>陳澤武</t>
    </r>
  </si>
  <si>
    <r>
      <rPr>
        <sz val="11"/>
        <color theme="1"/>
        <rFont val="DFKai-SB"/>
        <charset val="136"/>
      </rPr>
      <t>澳門特別行政區行政會
澳門特別行政區立法會
澳門廠商聯合會</t>
    </r>
  </si>
  <si>
    <r>
      <rPr>
        <sz val="11"/>
        <color theme="1"/>
        <rFont val="DFKai-SB"/>
        <charset val="136"/>
      </rPr>
      <t>委員
議員
副會長</t>
    </r>
  </si>
  <si>
    <r>
      <rPr>
        <sz val="11"/>
        <color theme="1"/>
        <rFont val="DFKai-SB"/>
        <charset val="136"/>
      </rPr>
      <t>崔世昌</t>
    </r>
  </si>
  <si>
    <r>
      <rPr>
        <sz val="11"/>
        <color theme="1"/>
        <rFont val="DFKai-SB"/>
        <charset val="136"/>
      </rPr>
      <t>澳門特別行政區立法會
全國政協
澳門中華總商會</t>
    </r>
  </si>
  <si>
    <r>
      <rPr>
        <sz val="11"/>
        <color theme="1"/>
        <rFont val="DFKai-SB"/>
        <charset val="136"/>
      </rPr>
      <t>副主席
委員
副會長</t>
    </r>
  </si>
  <si>
    <r>
      <rPr>
        <sz val="11"/>
        <color theme="1"/>
        <rFont val="DFKai-SB"/>
        <charset val="136"/>
      </rPr>
      <t>高開賢</t>
    </r>
  </si>
  <si>
    <r>
      <rPr>
        <sz val="11"/>
        <color theme="1"/>
        <rFont val="DFKai-SB"/>
        <charset val="136"/>
      </rPr>
      <t>澳門特別行政區立法會
全國人大
澳門中華總商會</t>
    </r>
  </si>
  <si>
    <r>
      <rPr>
        <sz val="11"/>
        <color theme="1"/>
        <rFont val="DFKai-SB"/>
        <charset val="136"/>
      </rPr>
      <t xml:space="preserve">第一秘書
代表
理事長
</t>
    </r>
  </si>
  <si>
    <r>
      <rPr>
        <sz val="11"/>
        <color theme="1"/>
        <rFont val="DFKai-SB"/>
        <charset val="136"/>
      </rPr>
      <t>陳虹</t>
    </r>
  </si>
  <si>
    <r>
      <rPr>
        <sz val="11"/>
        <color theme="1"/>
        <rFont val="DFKai-SB"/>
        <charset val="136"/>
      </rPr>
      <t>澳門特別行政區立法會
全國政協</t>
    </r>
  </si>
  <si>
    <r>
      <rPr>
        <sz val="11"/>
        <color theme="1"/>
        <rFont val="DFKai-SB"/>
        <charset val="136"/>
      </rPr>
      <t>第二秘書
委員</t>
    </r>
  </si>
  <si>
    <r>
      <rPr>
        <sz val="11"/>
        <color theme="1"/>
        <rFont val="DFKai-SB"/>
        <charset val="136"/>
      </rPr>
      <t>崔世平</t>
    </r>
  </si>
  <si>
    <r>
      <rPr>
        <sz val="11"/>
        <color theme="1"/>
        <rFont val="DFKai-SB"/>
        <charset val="136"/>
      </rPr>
      <t>澳門特別行政區立法會
全國人大</t>
    </r>
  </si>
  <si>
    <r>
      <rPr>
        <sz val="11"/>
        <color theme="1"/>
        <rFont val="DFKai-SB"/>
        <charset val="136"/>
      </rPr>
      <t>議員
代表</t>
    </r>
  </si>
  <si>
    <r>
      <rPr>
        <sz val="11"/>
        <color theme="1"/>
        <rFont val="DFKai-SB"/>
        <charset val="136"/>
      </rPr>
      <t>張立群</t>
    </r>
  </si>
  <si>
    <r>
      <rPr>
        <sz val="11"/>
        <color theme="1"/>
        <rFont val="DFKai-SB"/>
        <charset val="136"/>
      </rPr>
      <t>澳門特別行政區立法會</t>
    </r>
  </si>
  <si>
    <r>
      <rPr>
        <sz val="11"/>
        <color theme="1"/>
        <rFont val="DFKai-SB"/>
        <charset val="136"/>
      </rPr>
      <t>議員</t>
    </r>
  </si>
  <si>
    <r>
      <rPr>
        <sz val="11"/>
        <color theme="1"/>
        <rFont val="DFKai-SB"/>
        <charset val="136"/>
      </rPr>
      <t>黃顯輝</t>
    </r>
  </si>
  <si>
    <r>
      <rPr>
        <sz val="11"/>
        <color theme="1"/>
        <rFont val="DFKai-SB"/>
        <charset val="136"/>
      </rPr>
      <t>議員
委員</t>
    </r>
  </si>
  <si>
    <r>
      <rPr>
        <sz val="11"/>
        <color theme="1"/>
        <rFont val="DFKai-SB"/>
        <charset val="136"/>
      </rPr>
      <t>梁安琪</t>
    </r>
  </si>
  <si>
    <r>
      <rPr>
        <sz val="11"/>
        <color theme="1"/>
        <rFont val="DFKai-SB"/>
        <charset val="136"/>
      </rPr>
      <t>麥瑞權</t>
    </r>
  </si>
  <si>
    <r>
      <rPr>
        <sz val="11"/>
        <color theme="1"/>
        <rFont val="DFKai-SB"/>
        <charset val="136"/>
      </rPr>
      <t>何潤生</t>
    </r>
  </si>
  <si>
    <r>
      <rPr>
        <sz val="11"/>
        <color theme="1"/>
        <rFont val="DFKai-SB"/>
        <charset val="136"/>
      </rPr>
      <t>澳門特別行政區立法會
全國政協
澳門街坊會聯合總會</t>
    </r>
  </si>
  <si>
    <r>
      <rPr>
        <sz val="11"/>
        <color theme="1"/>
        <rFont val="DFKai-SB"/>
        <charset val="136"/>
      </rPr>
      <t>議員
委員
副會長</t>
    </r>
  </si>
  <si>
    <r>
      <rPr>
        <sz val="11"/>
        <color theme="1"/>
        <rFont val="DFKai-SB"/>
        <charset val="136"/>
      </rPr>
      <t>陳亦立</t>
    </r>
  </si>
  <si>
    <r>
      <rPr>
        <sz val="11"/>
        <color theme="1"/>
        <rFont val="DFKai-SB"/>
        <charset val="136"/>
      </rPr>
      <t>鄭安庭</t>
    </r>
  </si>
  <si>
    <r>
      <rPr>
        <sz val="11"/>
        <color theme="1"/>
        <rFont val="DFKai-SB"/>
        <charset val="136"/>
      </rPr>
      <t>施家倫</t>
    </r>
  </si>
  <si>
    <r>
      <rPr>
        <sz val="11"/>
        <color theme="1"/>
        <rFont val="DFKai-SB"/>
        <charset val="136"/>
      </rPr>
      <t>馬志成</t>
    </r>
  </si>
  <si>
    <r>
      <rPr>
        <sz val="11"/>
        <color theme="1"/>
        <rFont val="DFKai-SB"/>
        <charset val="136"/>
      </rPr>
      <t>李靜儀</t>
    </r>
  </si>
  <si>
    <r>
      <rPr>
        <sz val="11"/>
        <color theme="1"/>
        <rFont val="DFKai-SB"/>
        <charset val="136"/>
      </rPr>
      <t>黃潔貞</t>
    </r>
  </si>
  <si>
    <r>
      <rPr>
        <sz val="11"/>
        <color theme="1"/>
        <rFont val="DFKai-SB"/>
        <charset val="136"/>
      </rPr>
      <t>宋碧琪</t>
    </r>
  </si>
  <si>
    <r>
      <rPr>
        <sz val="11"/>
        <color theme="1"/>
        <rFont val="DFKai-SB"/>
        <charset val="136"/>
      </rPr>
      <t>高天賜</t>
    </r>
  </si>
  <si>
    <r>
      <rPr>
        <sz val="11"/>
        <color theme="1"/>
        <rFont val="DFKai-SB"/>
        <charset val="136"/>
      </rPr>
      <t>吳國昌</t>
    </r>
  </si>
  <si>
    <r>
      <rPr>
        <sz val="11"/>
        <color theme="1"/>
        <rFont val="DFKai-SB"/>
        <charset val="136"/>
      </rPr>
      <t>區錦新</t>
    </r>
  </si>
  <si>
    <r>
      <rPr>
        <sz val="11"/>
        <color theme="1"/>
        <rFont val="DFKai-SB"/>
        <charset val="136"/>
      </rPr>
      <t>林倫偉</t>
    </r>
  </si>
  <si>
    <r>
      <rPr>
        <sz val="11"/>
        <color theme="1"/>
        <rFont val="DFKai-SB"/>
        <charset val="136"/>
      </rPr>
      <t>林玉鳳</t>
    </r>
  </si>
  <si>
    <r>
      <rPr>
        <sz val="11"/>
        <color theme="1"/>
        <rFont val="DFKai-SB"/>
        <charset val="136"/>
      </rPr>
      <t>李振宇</t>
    </r>
  </si>
  <si>
    <r>
      <rPr>
        <sz val="11"/>
        <color theme="1"/>
        <rFont val="DFKai-SB"/>
        <charset val="136"/>
      </rPr>
      <t>梁孫旭</t>
    </r>
  </si>
  <si>
    <r>
      <rPr>
        <sz val="11"/>
        <color theme="1"/>
        <rFont val="DFKai-SB"/>
        <charset val="136"/>
      </rPr>
      <t>葉兆佳</t>
    </r>
  </si>
  <si>
    <r>
      <rPr>
        <sz val="11"/>
        <color theme="1"/>
        <rFont val="DFKai-SB"/>
        <charset val="136"/>
      </rPr>
      <t>澳門特別行政區立法會
澳門中國企業協會
澳門金業同業公會</t>
    </r>
  </si>
  <si>
    <r>
      <rPr>
        <sz val="11"/>
        <color theme="1"/>
        <rFont val="DFKai-SB"/>
        <charset val="136"/>
      </rPr>
      <t>議員
副理事長
會長</t>
    </r>
  </si>
  <si>
    <r>
      <rPr>
        <sz val="11"/>
        <color theme="1"/>
        <rFont val="DFKai-SB"/>
        <charset val="136"/>
      </rPr>
      <t>龐川</t>
    </r>
  </si>
  <si>
    <r>
      <rPr>
        <sz val="11"/>
        <color theme="1"/>
        <rFont val="DFKai-SB"/>
        <charset val="136"/>
      </rPr>
      <t>胡祖杰</t>
    </r>
  </si>
  <si>
    <r>
      <rPr>
        <sz val="11"/>
        <color theme="1"/>
        <rFont val="DFKai-SB"/>
        <charset val="136"/>
      </rPr>
      <t>柳智毅</t>
    </r>
  </si>
  <si>
    <r>
      <rPr>
        <sz val="11"/>
        <color theme="1"/>
        <rFont val="DFKai-SB"/>
        <charset val="136"/>
      </rPr>
      <t>馮家超</t>
    </r>
  </si>
  <si>
    <r>
      <rPr>
        <sz val="11"/>
        <color theme="1"/>
        <rFont val="DFKai-SB"/>
        <charset val="136"/>
      </rPr>
      <t>邱庭彪</t>
    </r>
  </si>
  <si>
    <r>
      <rPr>
        <sz val="11"/>
        <color theme="1"/>
        <rFont val="DFKai-SB"/>
        <charset val="136"/>
      </rPr>
      <t>陳華強</t>
    </r>
  </si>
  <si>
    <r>
      <rPr>
        <sz val="11"/>
        <color theme="1"/>
        <rFont val="DFKai-SB"/>
        <charset val="136"/>
      </rPr>
      <t>劉藝良</t>
    </r>
  </si>
  <si>
    <r>
      <rPr>
        <sz val="11"/>
        <color theme="1"/>
        <rFont val="DFKai-SB"/>
        <charset val="136"/>
      </rPr>
      <t>全國人大</t>
    </r>
  </si>
  <si>
    <r>
      <rPr>
        <sz val="11"/>
        <color theme="1"/>
        <rFont val="DFKai-SB"/>
        <charset val="136"/>
      </rPr>
      <t>代表</t>
    </r>
  </si>
  <si>
    <r>
      <rPr>
        <sz val="11"/>
        <color theme="1"/>
        <rFont val="DFKai-SB"/>
        <charset val="136"/>
      </rPr>
      <t>陸波</t>
    </r>
  </si>
  <si>
    <r>
      <rPr>
        <sz val="11"/>
        <color theme="1"/>
        <rFont val="DFKai-SB"/>
        <charset val="136"/>
      </rPr>
      <t>林笑雲</t>
    </r>
  </si>
  <si>
    <r>
      <rPr>
        <sz val="11"/>
        <color theme="1"/>
        <rFont val="DFKai-SB"/>
        <charset val="136"/>
      </rPr>
      <t>容永恩</t>
    </r>
  </si>
  <si>
    <r>
      <rPr>
        <sz val="11"/>
        <color theme="1"/>
        <rFont val="DFKai-SB"/>
        <charset val="136"/>
      </rPr>
      <t>吳小麗</t>
    </r>
  </si>
  <si>
    <r>
      <rPr>
        <sz val="11"/>
        <color theme="1"/>
        <rFont val="DFKai-SB"/>
        <charset val="136"/>
      </rPr>
      <t>全國人大
澳門街坊會聯合總會</t>
    </r>
  </si>
  <si>
    <r>
      <rPr>
        <sz val="11"/>
        <color theme="1"/>
        <rFont val="DFKai-SB"/>
        <charset val="136"/>
      </rPr>
      <t>代表
理事長</t>
    </r>
  </si>
  <si>
    <r>
      <rPr>
        <sz val="11"/>
        <color theme="1"/>
        <rFont val="DFKai-SB"/>
        <charset val="136"/>
      </rPr>
      <t>蕭志偉</t>
    </r>
  </si>
  <si>
    <r>
      <rPr>
        <sz val="11"/>
        <color theme="1"/>
        <rFont val="DFKai-SB"/>
        <charset val="136"/>
      </rPr>
      <t>全國人大
澳門出入口商會</t>
    </r>
  </si>
  <si>
    <r>
      <rPr>
        <sz val="11"/>
        <color theme="1"/>
        <rFont val="DFKai-SB"/>
        <charset val="136"/>
      </rPr>
      <t>黎世祺</t>
    </r>
  </si>
  <si>
    <r>
      <rPr>
        <sz val="11"/>
        <color theme="1"/>
        <rFont val="DFKai-SB"/>
        <charset val="136"/>
      </rPr>
      <t>梁華</t>
    </r>
  </si>
  <si>
    <r>
      <rPr>
        <sz val="11"/>
        <color theme="1"/>
        <rFont val="DFKai-SB"/>
        <charset val="136"/>
      </rPr>
      <t>常務委員</t>
    </r>
  </si>
  <si>
    <r>
      <rPr>
        <sz val="11"/>
        <color theme="1"/>
        <rFont val="DFKai-SB"/>
        <charset val="136"/>
      </rPr>
      <t>許健康</t>
    </r>
  </si>
  <si>
    <r>
      <rPr>
        <sz val="11"/>
        <color theme="1"/>
        <rFont val="DFKai-SB"/>
        <charset val="136"/>
      </rPr>
      <t>賀定一</t>
    </r>
  </si>
  <si>
    <r>
      <rPr>
        <sz val="11"/>
        <color theme="1"/>
        <rFont val="DFKai-SB"/>
        <charset val="136"/>
      </rPr>
      <t>鍾小健</t>
    </r>
  </si>
  <si>
    <r>
      <rPr>
        <sz val="11"/>
        <color theme="1"/>
        <rFont val="DFKai-SB"/>
        <charset val="136"/>
      </rPr>
      <t>李向玉</t>
    </r>
  </si>
  <si>
    <r>
      <rPr>
        <sz val="11"/>
        <color theme="1"/>
        <rFont val="DFKai-SB"/>
        <charset val="136"/>
      </rPr>
      <t>李佳鳴</t>
    </r>
  </si>
  <si>
    <r>
      <rPr>
        <sz val="11"/>
        <color theme="1"/>
        <rFont val="DFKai-SB"/>
        <charset val="136"/>
      </rPr>
      <t>劉雅煌</t>
    </r>
  </si>
  <si>
    <r>
      <rPr>
        <sz val="11"/>
        <color theme="1"/>
        <rFont val="DFKai-SB"/>
        <charset val="136"/>
      </rPr>
      <t>何猷龍</t>
    </r>
  </si>
  <si>
    <r>
      <rPr>
        <sz val="11"/>
        <color theme="1"/>
        <rFont val="DFKai-SB"/>
        <charset val="136"/>
      </rPr>
      <t>全國政協
新濠國際發展有限公司</t>
    </r>
  </si>
  <si>
    <r>
      <rPr>
        <sz val="11"/>
        <color theme="1"/>
        <rFont val="DFKai-SB"/>
        <charset val="136"/>
      </rPr>
      <t>委員
主席兼行政總裁</t>
    </r>
  </si>
  <si>
    <r>
      <rPr>
        <sz val="11"/>
        <color theme="1"/>
        <rFont val="DFKai-SB"/>
        <charset val="136"/>
      </rPr>
      <t>蕭德雄</t>
    </r>
  </si>
  <si>
    <r>
      <rPr>
        <sz val="11"/>
        <color theme="1"/>
        <rFont val="DFKai-SB"/>
        <charset val="136"/>
      </rPr>
      <t>陳錦鳴</t>
    </r>
  </si>
  <si>
    <r>
      <rPr>
        <sz val="11"/>
        <color theme="1"/>
        <rFont val="DFKai-SB"/>
        <charset val="136"/>
      </rPr>
      <t>全國政協
澳門工會聯合總會</t>
    </r>
  </si>
  <si>
    <r>
      <rPr>
        <sz val="11"/>
        <color theme="1"/>
        <rFont val="DFKai-SB"/>
        <charset val="136"/>
      </rPr>
      <t>委員
會長</t>
    </r>
  </si>
  <si>
    <r>
      <rPr>
        <sz val="11"/>
        <color theme="1"/>
        <rFont val="DFKai-SB"/>
        <charset val="136"/>
      </rPr>
      <t>周錦輝</t>
    </r>
  </si>
  <si>
    <r>
      <rPr>
        <sz val="11"/>
        <color theme="1"/>
        <rFont val="DFKai-SB"/>
        <charset val="136"/>
      </rPr>
      <t>梁少培</t>
    </r>
  </si>
  <si>
    <r>
      <rPr>
        <sz val="11"/>
        <color theme="1"/>
        <rFont val="DFKai-SB"/>
        <charset val="136"/>
      </rPr>
      <t>盧偉碩</t>
    </r>
  </si>
  <si>
    <r>
      <rPr>
        <sz val="11"/>
        <color theme="1"/>
        <rFont val="DFKai-SB"/>
        <charset val="136"/>
      </rPr>
      <t>孫恩光</t>
    </r>
  </si>
  <si>
    <r>
      <rPr>
        <sz val="11"/>
        <color theme="1"/>
        <rFont val="DFKai-SB"/>
        <charset val="136"/>
      </rPr>
      <t>何富強</t>
    </r>
  </si>
  <si>
    <r>
      <rPr>
        <sz val="11"/>
        <color theme="1"/>
        <rFont val="DFKai-SB"/>
        <charset val="136"/>
      </rPr>
      <t>張裕</t>
    </r>
  </si>
  <si>
    <r>
      <rPr>
        <sz val="11"/>
        <color theme="1"/>
        <rFont val="DFKai-SB"/>
        <charset val="136"/>
      </rPr>
      <t>張明星</t>
    </r>
  </si>
  <si>
    <r>
      <rPr>
        <sz val="11"/>
        <color theme="1"/>
        <rFont val="DFKai-SB"/>
        <charset val="136"/>
      </rPr>
      <t>張宗真</t>
    </r>
  </si>
  <si>
    <r>
      <rPr>
        <sz val="11"/>
        <color theme="1"/>
        <rFont val="DFKai-SB"/>
        <charset val="136"/>
      </rPr>
      <t>梁勵</t>
    </r>
  </si>
  <si>
    <r>
      <rPr>
        <sz val="11"/>
        <color theme="1"/>
        <rFont val="DFKai-SB"/>
        <charset val="136"/>
      </rPr>
      <t>溫能漢</t>
    </r>
  </si>
  <si>
    <r>
      <rPr>
        <sz val="11"/>
        <color theme="1"/>
        <rFont val="DFKai-SB"/>
        <charset val="136"/>
      </rPr>
      <t>梁樹森</t>
    </r>
  </si>
  <si>
    <r>
      <rPr>
        <sz val="11"/>
        <color theme="1"/>
        <rFont val="DFKai-SB"/>
        <charset val="136"/>
      </rPr>
      <t>王正偉</t>
    </r>
  </si>
  <si>
    <r>
      <rPr>
        <sz val="11"/>
        <color theme="1"/>
        <rFont val="DFKai-SB"/>
        <charset val="136"/>
      </rPr>
      <t>傅建國</t>
    </r>
  </si>
  <si>
    <r>
      <rPr>
        <sz val="11"/>
        <color theme="1"/>
        <rFont val="DFKai-SB"/>
        <charset val="136"/>
      </rPr>
      <t>全國政協
澳門中國企業協會</t>
    </r>
  </si>
  <si>
    <r>
      <rPr>
        <sz val="11"/>
        <color theme="1"/>
        <rFont val="DFKai-SB"/>
        <charset val="136"/>
      </rPr>
      <t>吳培娟</t>
    </r>
  </si>
  <si>
    <r>
      <rPr>
        <sz val="11"/>
        <color theme="1"/>
        <rFont val="DFKai-SB"/>
        <charset val="136"/>
      </rPr>
      <t>全國政協
鏡湖醫院
鏡湖慈善會</t>
    </r>
  </si>
  <si>
    <r>
      <rPr>
        <sz val="11"/>
        <color theme="1"/>
        <rFont val="DFKai-SB"/>
        <charset val="136"/>
      </rPr>
      <t>委員
副院長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DFKai-SB"/>
        <charset val="136"/>
      </rPr>
      <t>秘書長</t>
    </r>
  </si>
  <si>
    <r>
      <rPr>
        <sz val="11"/>
        <color theme="1"/>
        <rFont val="DFKai-SB"/>
        <charset val="136"/>
      </rPr>
      <t>柯嵐</t>
    </r>
  </si>
  <si>
    <r>
      <rPr>
        <sz val="11"/>
        <color theme="1"/>
        <rFont val="DFKai-SB"/>
        <charset val="136"/>
      </rPr>
      <t>澳門特別行政區行政長官辦公室
澳門特別行政區行政會
全國政協</t>
    </r>
  </si>
  <si>
    <r>
      <rPr>
        <sz val="11"/>
        <color theme="1"/>
        <rFont val="DFKai-SB"/>
        <charset val="136"/>
      </rPr>
      <t>主任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DFKai-SB"/>
        <charset val="136"/>
      </rPr>
      <t>秘書長
委員</t>
    </r>
  </si>
  <si>
    <r>
      <rPr>
        <sz val="11"/>
        <color theme="1"/>
        <rFont val="DFKai-SB"/>
        <charset val="136"/>
      </rPr>
      <t>譚嘉華</t>
    </r>
  </si>
  <si>
    <r>
      <rPr>
        <sz val="11"/>
        <color theme="1"/>
        <rFont val="DFKai-SB"/>
        <charset val="136"/>
      </rPr>
      <t>行政長官私人助理</t>
    </r>
  </si>
  <si>
    <r>
      <rPr>
        <sz val="11"/>
        <color theme="1"/>
        <rFont val="DFKai-SB"/>
        <charset val="136"/>
      </rPr>
      <t>呂綺雯</t>
    </r>
  </si>
  <si>
    <r>
      <rPr>
        <sz val="11"/>
        <color theme="1"/>
        <rFont val="DFKai-SB"/>
        <charset val="136"/>
      </rPr>
      <t>澳門特別行政區行政長官辦公室</t>
    </r>
  </si>
  <si>
    <r>
      <rPr>
        <sz val="11"/>
        <color theme="1"/>
        <rFont val="KaiTi"/>
        <charset val="134"/>
      </rPr>
      <t>顾问</t>
    </r>
  </si>
  <si>
    <r>
      <rPr>
        <sz val="11"/>
        <color theme="1"/>
        <rFont val="DFKai-SB"/>
        <charset val="136"/>
      </rPr>
      <t>丁雅勤</t>
    </r>
  </si>
  <si>
    <r>
      <rPr>
        <sz val="11"/>
        <color theme="1"/>
        <rFont val="DFKai-SB"/>
        <charset val="136"/>
      </rPr>
      <t>澳門特別行政區政府經濟財政司辦公室</t>
    </r>
  </si>
  <si>
    <r>
      <rPr>
        <sz val="11"/>
        <color theme="1"/>
        <rFont val="DFKai-SB"/>
        <charset val="136"/>
      </rPr>
      <t>陳致平</t>
    </r>
  </si>
  <si>
    <r>
      <rPr>
        <sz val="11"/>
        <color theme="1"/>
        <rFont val="DFKai-SB"/>
        <charset val="136"/>
      </rPr>
      <t>澳門特別行政區政府新聞局</t>
    </r>
  </si>
  <si>
    <r>
      <rPr>
        <sz val="11"/>
        <color theme="1"/>
        <rFont val="DFKai-SB"/>
        <charset val="136"/>
      </rPr>
      <t>李月梅</t>
    </r>
  </si>
  <si>
    <r>
      <rPr>
        <sz val="11"/>
        <color theme="1"/>
        <rFont val="DFKai-SB"/>
        <charset val="136"/>
      </rPr>
      <t>澳門特別行政區政府禮賓公關辦公室</t>
    </r>
  </si>
  <si>
    <r>
      <rPr>
        <sz val="11"/>
        <color theme="1"/>
        <rFont val="DFKai-SB"/>
        <charset val="136"/>
      </rPr>
      <t>米健</t>
    </r>
  </si>
  <si>
    <r>
      <rPr>
        <sz val="11"/>
        <color theme="1"/>
        <rFont val="DFKai-SB"/>
        <charset val="136"/>
      </rPr>
      <t>澳門特別行政區政府政策研究和區域發展局</t>
    </r>
  </si>
  <si>
    <r>
      <rPr>
        <sz val="11"/>
        <color theme="1"/>
        <rFont val="DFKai-SB"/>
        <charset val="136"/>
      </rPr>
      <t>戴祖義</t>
    </r>
  </si>
  <si>
    <r>
      <rPr>
        <sz val="11"/>
        <color theme="1"/>
        <rFont val="DFKai-SB"/>
        <charset val="136"/>
      </rPr>
      <t>民政總署管理委員會</t>
    </r>
  </si>
  <si>
    <r>
      <rPr>
        <sz val="11"/>
        <color theme="1"/>
        <rFont val="DFKai-SB"/>
        <charset val="136"/>
      </rPr>
      <t>主席</t>
    </r>
  </si>
  <si>
    <r>
      <rPr>
        <sz val="11"/>
        <color theme="1"/>
        <rFont val="DFKai-SB"/>
        <charset val="136"/>
      </rPr>
      <t>容光亮</t>
    </r>
  </si>
  <si>
    <r>
      <rPr>
        <sz val="11"/>
        <color theme="1"/>
        <rFont val="DFKai-SB"/>
        <charset val="136"/>
      </rPr>
      <t>財政局</t>
    </r>
  </si>
  <si>
    <r>
      <rPr>
        <sz val="11"/>
        <color theme="1"/>
        <rFont val="DFKai-SB"/>
        <charset val="136"/>
      </rPr>
      <t>楊名就</t>
    </r>
  </si>
  <si>
    <r>
      <rPr>
        <sz val="11"/>
        <color theme="1"/>
        <rFont val="DFKai-SB"/>
        <charset val="136"/>
      </rPr>
      <t>統計暨普查局</t>
    </r>
  </si>
  <si>
    <r>
      <rPr>
        <sz val="11"/>
        <color theme="1"/>
        <rFont val="DFKai-SB"/>
        <charset val="136"/>
      </rPr>
      <t>黃志雄</t>
    </r>
  </si>
  <si>
    <r>
      <rPr>
        <sz val="11"/>
        <color theme="1"/>
        <rFont val="DFKai-SB"/>
        <charset val="136"/>
      </rPr>
      <t>勞工事務局</t>
    </r>
  </si>
  <si>
    <r>
      <rPr>
        <sz val="11"/>
        <color theme="1"/>
        <rFont val="DFKai-SB"/>
        <charset val="136"/>
      </rPr>
      <t>陳達夫</t>
    </r>
  </si>
  <si>
    <r>
      <rPr>
        <sz val="11"/>
        <color theme="1"/>
        <rFont val="DFKai-SB"/>
        <charset val="136"/>
      </rPr>
      <t>博彩監察協調局</t>
    </r>
  </si>
  <si>
    <r>
      <rPr>
        <sz val="11"/>
        <color theme="1"/>
        <rFont val="DFKai-SB"/>
        <charset val="136"/>
      </rPr>
      <t>黃翰寧</t>
    </r>
  </si>
  <si>
    <r>
      <rPr>
        <sz val="11"/>
        <color theme="1"/>
        <rFont val="DFKai-SB"/>
        <charset val="136"/>
      </rPr>
      <t>消費者委員會執行委員會</t>
    </r>
  </si>
  <si>
    <r>
      <rPr>
        <sz val="11"/>
        <color theme="1"/>
        <rFont val="DFKai-SB"/>
        <charset val="136"/>
      </rPr>
      <t>朱婉儀</t>
    </r>
  </si>
  <si>
    <r>
      <rPr>
        <sz val="11"/>
        <color theme="1"/>
        <rFont val="DFKai-SB"/>
        <charset val="136"/>
      </rPr>
      <t>金融情報辦公室</t>
    </r>
  </si>
  <si>
    <r>
      <rPr>
        <sz val="11"/>
        <color theme="1"/>
        <rFont val="DFKai-SB"/>
        <charset val="136"/>
      </rPr>
      <t>徐迎真</t>
    </r>
  </si>
  <si>
    <r>
      <rPr>
        <sz val="11"/>
        <color theme="1"/>
        <rFont val="DFKai-SB"/>
        <charset val="136"/>
      </rPr>
      <t>中國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DFKai-SB"/>
        <charset val="136"/>
      </rPr>
      <t>葡語國家經貿合作論壇（澳門）常設秘書處</t>
    </r>
  </si>
  <si>
    <r>
      <rPr>
        <sz val="11"/>
        <color theme="1"/>
        <rFont val="DFKai-SB"/>
        <charset val="136"/>
      </rPr>
      <t>秘書長</t>
    </r>
  </si>
  <si>
    <r>
      <rPr>
        <sz val="11"/>
        <color theme="1"/>
        <rFont val="DFKai-SB"/>
        <charset val="136"/>
      </rPr>
      <t>丁恬</t>
    </r>
  </si>
  <si>
    <r>
      <rPr>
        <sz val="11"/>
        <color theme="1"/>
        <rFont val="DFKai-SB"/>
        <charset val="136"/>
      </rPr>
      <t>副秘書長</t>
    </r>
  </si>
  <si>
    <r>
      <rPr>
        <sz val="11"/>
        <color theme="1"/>
        <rFont val="DFKai-SB"/>
        <charset val="136"/>
      </rPr>
      <t>羅德高</t>
    </r>
    <r>
      <rPr>
        <sz val="11"/>
        <color theme="1"/>
        <rFont val="Times New Roman"/>
        <charset val="134"/>
      </rPr>
      <t xml:space="preserve">          Rodrigo Brum</t>
    </r>
  </si>
  <si>
    <r>
      <rPr>
        <sz val="11"/>
        <color theme="1"/>
        <rFont val="DFKai-SB"/>
        <charset val="136"/>
      </rPr>
      <t>中國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DFKai-SB"/>
        <charset val="136"/>
      </rPr>
      <t xml:space="preserve">葡語國家經貿合作論壇（澳門）常設秘書處
</t>
    </r>
    <r>
      <rPr>
        <sz val="11"/>
        <color theme="1"/>
        <rFont val="Times New Roman"/>
        <charset val="134"/>
      </rPr>
      <t>Secretàrio-Geral Adjunto</t>
    </r>
  </si>
  <si>
    <r>
      <rPr>
        <sz val="11"/>
        <color theme="1"/>
        <rFont val="DFKai-SB"/>
        <charset val="136"/>
      </rPr>
      <t>黃偉麟</t>
    </r>
  </si>
  <si>
    <r>
      <rPr>
        <sz val="11"/>
        <color theme="1"/>
        <rFont val="DFKai-SB"/>
        <charset val="136"/>
      </rPr>
      <t>莫苑梨</t>
    </r>
  </si>
  <si>
    <r>
      <rPr>
        <sz val="11"/>
        <color theme="1"/>
        <rFont val="DFKai-SB"/>
        <charset val="136"/>
      </rPr>
      <t>中國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DFKai-SB"/>
        <charset val="136"/>
      </rPr>
      <t>葡語國家經貿合作論壇（澳門）常設秘書處輔助辦公室</t>
    </r>
  </si>
  <si>
    <r>
      <rPr>
        <sz val="11"/>
        <color theme="1"/>
        <rFont val="DFKai-SB"/>
        <charset val="136"/>
      </rPr>
      <t>胡華軍</t>
    </r>
  </si>
  <si>
    <r>
      <rPr>
        <sz val="11"/>
        <color theme="1"/>
        <rFont val="DFKai-SB"/>
        <charset val="136"/>
      </rPr>
      <t>中國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DFKai-SB"/>
        <charset val="136"/>
      </rPr>
      <t>葡語國家經貿合作論壇（澳門）常設秘書處行政辦公室</t>
    </r>
  </si>
  <si>
    <r>
      <rPr>
        <sz val="11"/>
        <color theme="1"/>
        <rFont val="DFKai-SB"/>
        <charset val="136"/>
      </rPr>
      <t>白敏龍</t>
    </r>
    <r>
      <rPr>
        <sz val="11"/>
        <color theme="1"/>
        <rFont val="Times New Roman"/>
        <charset val="134"/>
      </rPr>
      <t xml:space="preserve"> Belarmino Barbosa</t>
    </r>
  </si>
  <si>
    <r>
      <rPr>
        <sz val="11"/>
        <color theme="1"/>
        <rFont val="DFKai-SB"/>
        <charset val="136"/>
      </rPr>
      <t>安格拉派駐代表</t>
    </r>
  </si>
  <si>
    <r>
      <rPr>
        <sz val="11"/>
        <color theme="1"/>
        <rFont val="DFKai-SB"/>
        <charset val="136"/>
      </rPr>
      <t>包理諾</t>
    </r>
    <r>
      <rPr>
        <sz val="11"/>
        <color theme="1"/>
        <rFont val="Times New Roman"/>
        <charset val="134"/>
      </rPr>
      <t xml:space="preserve">              Rafael Rodrigues Paulino</t>
    </r>
  </si>
  <si>
    <r>
      <rPr>
        <sz val="11"/>
        <color theme="1"/>
        <rFont val="DFKai-SB"/>
        <charset val="136"/>
      </rPr>
      <t>巴西派駐代表</t>
    </r>
  </si>
  <si>
    <r>
      <rPr>
        <sz val="11"/>
        <color theme="1"/>
        <rFont val="DFKai-SB"/>
        <charset val="136"/>
      </rPr>
      <t>米格爾</t>
    </r>
    <r>
      <rPr>
        <sz val="11"/>
        <color theme="1"/>
        <rFont val="Times New Roman"/>
        <charset val="134"/>
      </rPr>
      <t xml:space="preserve">           Nuno Furtado</t>
    </r>
  </si>
  <si>
    <r>
      <rPr>
        <sz val="11"/>
        <color theme="1"/>
        <rFont val="DFKai-SB"/>
        <charset val="136"/>
      </rPr>
      <t>佛得角派駐代表</t>
    </r>
  </si>
  <si>
    <r>
      <rPr>
        <sz val="11"/>
        <color theme="1"/>
        <rFont val="DFKai-SB"/>
        <charset val="136"/>
      </rPr>
      <t>馬立文</t>
    </r>
    <r>
      <rPr>
        <sz val="11"/>
        <color theme="1"/>
        <rFont val="Times New Roman"/>
        <charset val="134"/>
      </rPr>
      <t xml:space="preserve">              Malam Camará</t>
    </r>
  </si>
  <si>
    <r>
      <rPr>
        <sz val="11"/>
        <color theme="1"/>
        <rFont val="DFKai-SB"/>
        <charset val="136"/>
      </rPr>
      <t>幾內亞比紹派駐代表</t>
    </r>
  </si>
  <si>
    <r>
      <rPr>
        <sz val="11"/>
        <color theme="1"/>
        <rFont val="DFKai-SB"/>
        <charset val="136"/>
      </rPr>
      <t>范詩雅</t>
    </r>
    <r>
      <rPr>
        <sz val="11"/>
        <color theme="1"/>
        <rFont val="Times New Roman"/>
        <charset val="134"/>
      </rPr>
      <t xml:space="preserve"> Francisca Trocida Reino</t>
    </r>
  </si>
  <si>
    <r>
      <rPr>
        <sz val="11"/>
        <color theme="1"/>
        <rFont val="DFKai-SB"/>
        <charset val="136"/>
      </rPr>
      <t>中國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DFKai-SB"/>
        <charset val="136"/>
      </rPr>
      <t>葡語國家經貿合作論壇（澳門）常設秘書處聯絡辦公室</t>
    </r>
  </si>
  <si>
    <r>
      <rPr>
        <sz val="11"/>
        <color theme="1"/>
        <rFont val="DFKai-SB"/>
        <charset val="136"/>
      </rPr>
      <t>主任
莫桑比克派駐代表</t>
    </r>
  </si>
  <si>
    <r>
      <rPr>
        <sz val="11"/>
        <color theme="1"/>
        <rFont val="DFKai-SB"/>
        <charset val="136"/>
      </rPr>
      <t>布思麗</t>
    </r>
    <r>
      <rPr>
        <sz val="11"/>
        <color theme="1"/>
        <rFont val="Times New Roman"/>
        <charset val="134"/>
      </rPr>
      <t xml:space="preserve">       Maria João Bonifácio</t>
    </r>
  </si>
  <si>
    <r>
      <rPr>
        <sz val="11"/>
        <color theme="1"/>
        <rFont val="DFKai-SB"/>
        <charset val="136"/>
      </rPr>
      <t>葡萄牙派駐代表</t>
    </r>
  </si>
  <si>
    <r>
      <rPr>
        <sz val="11"/>
        <color theme="1"/>
        <rFont val="DFKai-SB"/>
        <charset val="136"/>
      </rPr>
      <t>施蒙格</t>
    </r>
    <r>
      <rPr>
        <sz val="11"/>
        <color theme="1"/>
        <rFont val="Times New Roman"/>
        <charset val="134"/>
      </rPr>
      <t xml:space="preserve">           Gika Simão</t>
    </r>
  </si>
  <si>
    <r>
      <rPr>
        <sz val="11"/>
        <color theme="1"/>
        <rFont val="DFKai-SB"/>
        <charset val="136"/>
      </rPr>
      <t>中國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DFKai-SB"/>
        <charset val="136"/>
      </rPr>
      <t>葡語國家經貿合作論壇（澳門）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DFKai-SB"/>
        <charset val="136"/>
      </rPr>
      <t>常設秘書處</t>
    </r>
  </si>
  <si>
    <r>
      <rPr>
        <sz val="11"/>
        <color theme="1"/>
        <rFont val="DFKai-SB"/>
        <charset val="136"/>
      </rPr>
      <t>聖多美和普林西比派駐代表</t>
    </r>
  </si>
  <si>
    <r>
      <rPr>
        <sz val="11"/>
        <color theme="1"/>
        <rFont val="DFKai-SB"/>
        <charset val="136"/>
      </rPr>
      <t>東晨光</t>
    </r>
    <r>
      <rPr>
        <sz val="11"/>
        <color theme="1"/>
        <rFont val="Times New Roman"/>
        <charset val="134"/>
      </rPr>
      <t xml:space="preserve">            Danilo Heriques</t>
    </r>
  </si>
  <si>
    <r>
      <rPr>
        <sz val="11"/>
        <color theme="1"/>
        <rFont val="DFKai-SB"/>
        <charset val="136"/>
      </rPr>
      <t>東帝汶派駐代表</t>
    </r>
  </si>
  <si>
    <r>
      <rPr>
        <sz val="11"/>
        <color theme="1"/>
        <rFont val="DFKai-SB"/>
        <charset val="136"/>
      </rPr>
      <t>劉關華</t>
    </r>
  </si>
  <si>
    <r>
      <rPr>
        <sz val="11"/>
        <color theme="1"/>
        <rFont val="DFKai-SB"/>
        <charset val="136"/>
      </rPr>
      <t>澳門貿易投資促進局行政管理委員會</t>
    </r>
  </si>
  <si>
    <r>
      <rPr>
        <sz val="11"/>
        <color theme="1"/>
        <rFont val="DFKai-SB"/>
        <charset val="136"/>
      </rPr>
      <t>陳守信</t>
    </r>
  </si>
  <si>
    <r>
      <rPr>
        <sz val="11"/>
        <color theme="1"/>
        <rFont val="DFKai-SB"/>
        <charset val="136"/>
      </rPr>
      <t>澳門金融管理局行政管理委員會</t>
    </r>
  </si>
  <si>
    <r>
      <rPr>
        <sz val="11"/>
        <color theme="1"/>
        <rFont val="DFKai-SB"/>
        <charset val="136"/>
      </rPr>
      <t>李展潤</t>
    </r>
  </si>
  <si>
    <r>
      <rPr>
        <sz val="11"/>
        <color theme="1"/>
        <rFont val="DFKai-SB"/>
        <charset val="136"/>
      </rPr>
      <t>衛生局</t>
    </r>
  </si>
  <si>
    <r>
      <rPr>
        <sz val="11"/>
        <color theme="1"/>
        <rFont val="DFKai-SB"/>
        <charset val="136"/>
      </rPr>
      <t>郭昌宇</t>
    </r>
  </si>
  <si>
    <r>
      <rPr>
        <sz val="11"/>
        <color theme="1"/>
        <rFont val="DFKai-SB"/>
        <charset val="136"/>
      </rPr>
      <t>仁伯爵綜合醫院</t>
    </r>
  </si>
  <si>
    <r>
      <rPr>
        <sz val="11"/>
        <color theme="1"/>
        <rFont val="DFKai-SB"/>
        <charset val="136"/>
      </rPr>
      <t>院長</t>
    </r>
  </si>
  <si>
    <r>
      <rPr>
        <sz val="11"/>
        <color theme="1"/>
        <rFont val="DFKai-SB"/>
        <charset val="136"/>
      </rPr>
      <t>老伯生</t>
    </r>
  </si>
  <si>
    <r>
      <rPr>
        <sz val="11"/>
        <color theme="1"/>
        <rFont val="DFKai-SB"/>
        <charset val="136"/>
      </rPr>
      <t>教育暨青年局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</si>
  <si>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DFKai-SB"/>
        <charset val="136"/>
      </rPr>
      <t>局長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</si>
  <si>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DFKai-SB"/>
        <charset val="136"/>
      </rPr>
      <t>穆欣欣</t>
    </r>
  </si>
  <si>
    <r>
      <rPr>
        <sz val="11"/>
        <color theme="1"/>
        <rFont val="DFKai-SB"/>
        <charset val="136"/>
      </rPr>
      <t>文化局</t>
    </r>
  </si>
  <si>
    <r>
      <rPr>
        <sz val="11"/>
        <color theme="1"/>
        <rFont val="DFKai-SB"/>
        <charset val="136"/>
      </rPr>
      <t>文綺華</t>
    </r>
  </si>
  <si>
    <r>
      <rPr>
        <sz val="11"/>
        <color theme="1"/>
        <rFont val="DFKai-SB"/>
        <charset val="136"/>
      </rPr>
      <t>旅遊局</t>
    </r>
  </si>
  <si>
    <r>
      <rPr>
        <sz val="11"/>
        <color theme="1"/>
        <rFont val="DFKai-SB"/>
        <charset val="136"/>
      </rPr>
      <t>黃艷梅</t>
    </r>
  </si>
  <si>
    <r>
      <rPr>
        <sz val="11"/>
        <color theme="1"/>
        <rFont val="DFKai-SB"/>
        <charset val="136"/>
      </rPr>
      <t>社會工作局</t>
    </r>
  </si>
  <si>
    <r>
      <rPr>
        <sz val="11"/>
        <color theme="1"/>
        <rFont val="DFKai-SB"/>
        <charset val="136"/>
      </rPr>
      <t>潘永權</t>
    </r>
  </si>
  <si>
    <r>
      <rPr>
        <sz val="11"/>
        <color theme="1"/>
        <rFont val="DFKai-SB"/>
        <charset val="136"/>
      </rPr>
      <t>體育局</t>
    </r>
  </si>
  <si>
    <r>
      <rPr>
        <sz val="11"/>
        <color theme="1"/>
        <rFont val="DFKai-SB"/>
        <charset val="136"/>
      </rPr>
      <t>蘇朝暉</t>
    </r>
  </si>
  <si>
    <r>
      <rPr>
        <sz val="11"/>
        <color theme="1"/>
        <rFont val="DFKai-SB"/>
        <charset val="136"/>
      </rPr>
      <t>高等教育局</t>
    </r>
  </si>
  <si>
    <r>
      <rPr>
        <sz val="11"/>
        <color theme="1"/>
        <rFont val="DFKai-SB"/>
        <charset val="136"/>
      </rPr>
      <t>容光耀</t>
    </r>
  </si>
  <si>
    <r>
      <rPr>
        <sz val="11"/>
        <color theme="1"/>
        <rFont val="DFKai-SB"/>
        <charset val="136"/>
      </rPr>
      <t>社會保障基金行政管理委員會</t>
    </r>
  </si>
  <si>
    <r>
      <rPr>
        <sz val="11"/>
        <color theme="1"/>
        <rFont val="DFKai-SB"/>
        <charset val="136"/>
      </rPr>
      <t>蘇寶林</t>
    </r>
  </si>
  <si>
    <r>
      <rPr>
        <sz val="11"/>
        <color theme="1"/>
        <rFont val="DFKai-SB"/>
        <charset val="136"/>
      </rPr>
      <t>行政長官私人秘書</t>
    </r>
  </si>
  <si>
    <t>江麗利</t>
  </si>
  <si>
    <r>
      <rPr>
        <sz val="11"/>
        <color theme="1"/>
        <rFont val="DFKai-SB"/>
        <charset val="136"/>
      </rPr>
      <t>澳門特別行政區政府財政局
澳門投資發展股份有限公司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</si>
  <si>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DFKai-SB"/>
        <charset val="136"/>
      </rPr>
      <t>女士
董事</t>
    </r>
  </si>
  <si>
    <r>
      <rPr>
        <sz val="11"/>
        <color theme="1"/>
        <rFont val="DFKai-SB"/>
        <charset val="136"/>
      </rPr>
      <t>邀</t>
    </r>
    <r>
      <rPr>
        <sz val="11"/>
        <color theme="1"/>
        <rFont val="楷体"/>
        <charset val="134"/>
      </rPr>
      <t>请</t>
    </r>
    <r>
      <rPr>
        <sz val="11"/>
        <color theme="1"/>
        <rFont val="DFKai-SB"/>
        <charset val="136"/>
      </rPr>
      <t>函只</t>
    </r>
    <r>
      <rPr>
        <sz val="11"/>
        <color theme="1"/>
        <rFont val="楷体"/>
        <charset val="134"/>
      </rPr>
      <t>写财</t>
    </r>
    <r>
      <rPr>
        <sz val="11"/>
        <color theme="1"/>
        <rFont val="DFKai-SB"/>
        <charset val="136"/>
      </rPr>
      <t>政局</t>
    </r>
    <r>
      <rPr>
        <sz val="11"/>
        <color theme="1"/>
        <rFont val="楷体"/>
        <charset val="134"/>
      </rPr>
      <t>职</t>
    </r>
    <r>
      <rPr>
        <sz val="11"/>
        <color theme="1"/>
        <rFont val="DFKai-SB"/>
        <charset val="136"/>
      </rPr>
      <t>位即可</t>
    </r>
  </si>
  <si>
    <r>
      <rPr>
        <sz val="11"/>
        <color theme="1"/>
        <rFont val="DFKai-SB"/>
        <charset val="136"/>
      </rPr>
      <t>徐偉坤</t>
    </r>
  </si>
  <si>
    <r>
      <rPr>
        <sz val="11"/>
        <color theme="1"/>
        <rFont val="DFKai-SB"/>
        <charset val="136"/>
      </rPr>
      <t>澳門出入口商會
澳門付貨人協會</t>
    </r>
  </si>
  <si>
    <r>
      <rPr>
        <sz val="11"/>
        <color theme="1"/>
        <rFont val="DFKai-SB"/>
        <charset val="136"/>
      </rPr>
      <t>會長
會長</t>
    </r>
  </si>
  <si>
    <r>
      <rPr>
        <sz val="11"/>
        <color theme="1"/>
        <rFont val="DFKai-SB"/>
        <charset val="136"/>
      </rPr>
      <t>李光</t>
    </r>
  </si>
  <si>
    <r>
      <rPr>
        <sz val="11"/>
        <color theme="1"/>
        <rFont val="DFKai-SB"/>
        <charset val="136"/>
      </rPr>
      <t>澳門銀行公會理事會
澳門中華總商會</t>
    </r>
  </si>
  <si>
    <r>
      <rPr>
        <sz val="11"/>
        <color theme="1"/>
        <rFont val="DFKai-SB"/>
        <charset val="136"/>
      </rPr>
      <t>主席
監事長</t>
    </r>
  </si>
  <si>
    <r>
      <rPr>
        <sz val="11"/>
        <color theme="1"/>
        <rFont val="DFKai-SB"/>
        <charset val="136"/>
      </rPr>
      <t>崔煜林</t>
    </r>
  </si>
  <si>
    <r>
      <rPr>
        <sz val="11"/>
        <color theme="1"/>
        <rFont val="DFKai-SB"/>
        <charset val="136"/>
      </rPr>
      <t>澳門廠商聯合會
澳門中華總商會</t>
    </r>
  </si>
  <si>
    <r>
      <rPr>
        <sz val="11"/>
        <color theme="1"/>
        <rFont val="DFKai-SB"/>
        <charset val="136"/>
      </rPr>
      <t>會長
副理事長</t>
    </r>
  </si>
  <si>
    <r>
      <rPr>
        <sz val="11"/>
        <color theme="1"/>
        <rFont val="DFKai-SB"/>
        <charset val="136"/>
      </rPr>
      <t>戴建業</t>
    </r>
  </si>
  <si>
    <r>
      <rPr>
        <sz val="11"/>
        <color theme="1"/>
        <rFont val="DFKai-SB"/>
        <charset val="136"/>
      </rPr>
      <t>澳門特別行政區政府經濟局
澳門投資發展股份有限公司</t>
    </r>
  </si>
  <si>
    <r>
      <rPr>
        <sz val="11"/>
        <color theme="1"/>
        <rFont val="DFKai-SB"/>
        <charset val="136"/>
      </rPr>
      <t>局長
董事</t>
    </r>
  </si>
  <si>
    <r>
      <rPr>
        <sz val="11"/>
        <color theme="1"/>
        <rFont val="DFKai-SB"/>
        <charset val="136"/>
      </rPr>
      <t>邀請函只寫經濟局職位即可</t>
    </r>
  </si>
  <si>
    <r>
      <rPr>
        <sz val="11"/>
        <color theme="1"/>
        <rFont val="DFKai-SB"/>
        <charset val="136"/>
      </rPr>
      <t>余雨生</t>
    </r>
  </si>
  <si>
    <r>
      <rPr>
        <sz val="11"/>
        <color theme="1"/>
        <rFont val="DFKai-SB"/>
        <charset val="136"/>
      </rPr>
      <t>澳門特別行政區政府經濟財政司司長辦公室
澳門投資發展股份有限公司</t>
    </r>
  </si>
  <si>
    <r>
      <rPr>
        <sz val="11"/>
        <color theme="1"/>
        <rFont val="DFKai-SB"/>
        <charset val="136"/>
      </rPr>
      <t>顧問
董事</t>
    </r>
  </si>
  <si>
    <t>邀請函上職位待定</t>
  </si>
  <si>
    <r>
      <rPr>
        <sz val="11"/>
        <color theme="1"/>
        <rFont val="DFKai-SB"/>
        <charset val="136"/>
      </rPr>
      <t>蔡炳祥</t>
    </r>
  </si>
  <si>
    <r>
      <rPr>
        <sz val="11"/>
        <color theme="1"/>
        <rFont val="DFKai-SB"/>
        <charset val="136"/>
      </rPr>
      <t>澳門特別行政區政府衛生局藥物事務廳
澳門投資發展股份有限公司
粵澳中醫藥科技產業園開發有限公司</t>
    </r>
  </si>
  <si>
    <r>
      <rPr>
        <sz val="11"/>
        <color theme="1"/>
        <rFont val="DFKai-SB"/>
        <charset val="136"/>
      </rPr>
      <t>廳長
董事
董事</t>
    </r>
  </si>
  <si>
    <t>SEC</t>
  </si>
  <si>
    <t>鄧世杰</t>
  </si>
  <si>
    <r>
      <rPr>
        <sz val="11"/>
        <color theme="1"/>
        <rFont val="DFKai-SB"/>
        <charset val="136"/>
      </rPr>
      <t>澳門特別行政區政府財政局公共會計廳
粵澳中醫藥科技產業園開發有限公司</t>
    </r>
  </si>
  <si>
    <r>
      <rPr>
        <sz val="11"/>
        <color theme="1"/>
        <rFont val="DFKai-SB"/>
        <charset val="136"/>
      </rPr>
      <t>廳長
董事</t>
    </r>
  </si>
  <si>
    <r>
      <rPr>
        <sz val="11"/>
        <color theme="1"/>
        <rFont val="DFKai-SB"/>
        <charset val="136"/>
      </rPr>
      <t>李亞嬋</t>
    </r>
  </si>
  <si>
    <r>
      <rPr>
        <sz val="11"/>
        <color theme="1"/>
        <rFont val="DFKai-SB"/>
        <charset val="136"/>
      </rPr>
      <t>世界衛生組織傳統醫藥合作中心</t>
    </r>
  </si>
  <si>
    <t>Rafael Custódio Marques</t>
  </si>
  <si>
    <r>
      <rPr>
        <sz val="11"/>
        <color theme="1"/>
        <rFont val="DFKai-SB"/>
        <charset val="136"/>
      </rPr>
      <t>莫桑比克駐澳門總領事館</t>
    </r>
  </si>
  <si>
    <r>
      <rPr>
        <sz val="11"/>
        <color theme="1"/>
        <rFont val="DFKai-SB"/>
        <charset val="136"/>
      </rPr>
      <t>總領事</t>
    </r>
  </si>
  <si>
    <t>Francisco Domingos Manhiça</t>
  </si>
  <si>
    <r>
      <rPr>
        <sz val="11"/>
        <color theme="1"/>
        <rFont val="DFKai-SB"/>
        <charset val="136"/>
      </rPr>
      <t>顧問部長</t>
    </r>
    <r>
      <rPr>
        <sz val="11"/>
        <color theme="1"/>
        <rFont val="Times New Roman"/>
        <charset val="134"/>
      </rPr>
      <t>-</t>
    </r>
    <r>
      <rPr>
        <sz val="11"/>
        <color theme="1"/>
        <rFont val="DFKai-SB"/>
        <charset val="136"/>
      </rPr>
      <t>領事事務</t>
    </r>
  </si>
  <si>
    <t>Joana Zhen</t>
  </si>
  <si>
    <r>
      <rPr>
        <sz val="11"/>
        <color theme="1"/>
        <rFont val="DFKai-SB"/>
        <charset val="136"/>
      </rPr>
      <t>中秘</t>
    </r>
  </si>
  <si>
    <r>
      <rPr>
        <sz val="11"/>
        <color theme="1"/>
        <rFont val="DFKai-SB"/>
        <charset val="136"/>
      </rPr>
      <t>甄紫恩（</t>
    </r>
    <r>
      <rPr>
        <sz val="11"/>
        <color theme="1"/>
        <rFont val="Times New Roman"/>
        <charset val="134"/>
      </rPr>
      <t>Joana Ian</t>
    </r>
    <r>
      <rPr>
        <sz val="11"/>
        <color theme="1"/>
        <rFont val="DFKai-SB"/>
        <charset val="136"/>
      </rPr>
      <t>）</t>
    </r>
  </si>
  <si>
    <r>
      <rPr>
        <sz val="11"/>
        <color theme="1"/>
        <rFont val="DFKai-SB"/>
        <charset val="136"/>
      </rPr>
      <t>秘書</t>
    </r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</si>
  <si>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DFKai-SB"/>
        <charset val="136"/>
      </rPr>
      <t>行業協會</t>
    </r>
  </si>
  <si>
    <r>
      <rPr>
        <sz val="11"/>
        <color theme="1"/>
        <rFont val="DFKai-SB"/>
        <charset val="136"/>
      </rPr>
      <t>馮信堅</t>
    </r>
  </si>
  <si>
    <r>
      <rPr>
        <sz val="11"/>
        <color theme="1"/>
        <rFont val="DFKai-SB"/>
        <charset val="136"/>
      </rPr>
      <t>澳門廠商聯合會</t>
    </r>
  </si>
  <si>
    <r>
      <rPr>
        <sz val="11"/>
        <color theme="1"/>
        <rFont val="DFKai-SB"/>
        <charset val="136"/>
      </rPr>
      <t>理事長</t>
    </r>
  </si>
  <si>
    <r>
      <rPr>
        <sz val="11"/>
        <color theme="1"/>
        <rFont val="DFKai-SB"/>
        <charset val="136"/>
      </rPr>
      <t>黃志成</t>
    </r>
  </si>
  <si>
    <r>
      <rPr>
        <sz val="11"/>
        <color theme="1"/>
        <rFont val="DFKai-SB"/>
        <charset val="136"/>
      </rPr>
      <t>監事長</t>
    </r>
  </si>
  <si>
    <r>
      <rPr>
        <sz val="11"/>
        <color theme="1"/>
        <rFont val="DFKai-SB"/>
        <charset val="136"/>
      </rPr>
      <t>林婉妹</t>
    </r>
  </si>
  <si>
    <r>
      <rPr>
        <sz val="11"/>
        <color theme="1"/>
        <rFont val="DFKai-SB"/>
        <charset val="136"/>
      </rPr>
      <t>澳門婦女聯合總會</t>
    </r>
  </si>
  <si>
    <r>
      <rPr>
        <sz val="11"/>
        <color theme="1"/>
        <rFont val="DFKai-SB"/>
        <charset val="136"/>
      </rPr>
      <t>吳秀瓊</t>
    </r>
  </si>
  <si>
    <r>
      <rPr>
        <sz val="11"/>
        <color theme="1"/>
        <rFont val="DFKai-SB"/>
        <charset val="136"/>
      </rPr>
      <t>梁偉峰</t>
    </r>
  </si>
  <si>
    <r>
      <rPr>
        <sz val="11"/>
        <color theme="1"/>
        <rFont val="DFKai-SB"/>
        <charset val="136"/>
      </rPr>
      <t>澳門工會聯合總會</t>
    </r>
  </si>
  <si>
    <r>
      <rPr>
        <sz val="11"/>
        <color theme="1"/>
        <rFont val="DFKai-SB"/>
        <charset val="136"/>
      </rPr>
      <t>梁玉華</t>
    </r>
  </si>
  <si>
    <r>
      <rPr>
        <sz val="11"/>
        <color theme="1"/>
        <rFont val="DFKai-SB"/>
        <charset val="136"/>
      </rPr>
      <t>梁慶球</t>
    </r>
  </si>
  <si>
    <r>
      <rPr>
        <sz val="11"/>
        <color theme="1"/>
        <rFont val="DFKai-SB"/>
        <charset val="136"/>
      </rPr>
      <t>澳門街坊會聯合總會</t>
    </r>
  </si>
  <si>
    <r>
      <rPr>
        <sz val="11"/>
        <color theme="1"/>
        <rFont val="DFKai-SB"/>
        <charset val="136"/>
      </rPr>
      <t>會長</t>
    </r>
  </si>
  <si>
    <r>
      <rPr>
        <sz val="11"/>
        <color theme="1"/>
        <rFont val="DFKai-SB"/>
        <charset val="136"/>
      </rPr>
      <t>姚鴻明</t>
    </r>
  </si>
  <si>
    <r>
      <rPr>
        <sz val="11"/>
        <color theme="1"/>
        <rFont val="DFKai-SB"/>
        <charset val="136"/>
      </rPr>
      <t>李志忠</t>
    </r>
  </si>
  <si>
    <r>
      <rPr>
        <sz val="11"/>
        <color theme="1"/>
        <rFont val="DFKai-SB"/>
        <charset val="136"/>
      </rPr>
      <t>澳門中國企業協會
南光</t>
    </r>
    <r>
      <rPr>
        <sz val="11"/>
        <color theme="1"/>
        <rFont val="Times New Roman"/>
        <charset val="134"/>
      </rPr>
      <t>(</t>
    </r>
    <r>
      <rPr>
        <sz val="11"/>
        <color theme="1"/>
        <rFont val="DFKai-SB"/>
        <charset val="136"/>
      </rPr>
      <t>集團</t>
    </r>
    <r>
      <rPr>
        <sz val="11"/>
        <color theme="1"/>
        <rFont val="Times New Roman"/>
        <charset val="134"/>
      </rPr>
      <t>)</t>
    </r>
    <r>
      <rPr>
        <sz val="11"/>
        <color theme="1"/>
        <rFont val="DFKai-SB"/>
        <charset val="136"/>
      </rPr>
      <t>有限公司</t>
    </r>
  </si>
  <si>
    <r>
      <rPr>
        <sz val="11"/>
        <color theme="1"/>
        <rFont val="DFKai-SB"/>
        <charset val="136"/>
      </rPr>
      <t>理事長
副總經理</t>
    </r>
  </si>
  <si>
    <r>
      <rPr>
        <sz val="11"/>
        <color theme="1"/>
        <rFont val="DFKai-SB"/>
        <charset val="136"/>
      </rPr>
      <t>劉永誠</t>
    </r>
  </si>
  <si>
    <r>
      <rPr>
        <sz val="11"/>
        <color theme="1"/>
        <rFont val="DFKai-SB"/>
        <charset val="136"/>
      </rPr>
      <t>澳門建築置業商會</t>
    </r>
  </si>
  <si>
    <r>
      <rPr>
        <sz val="11"/>
        <color theme="1"/>
        <rFont val="DFKai-SB"/>
        <charset val="136"/>
      </rPr>
      <t>宋永華</t>
    </r>
  </si>
  <si>
    <r>
      <rPr>
        <sz val="11"/>
        <color theme="1"/>
        <rFont val="DFKai-SB"/>
        <charset val="136"/>
      </rPr>
      <t>澳門大學</t>
    </r>
  </si>
  <si>
    <r>
      <rPr>
        <sz val="11"/>
        <color theme="1"/>
        <rFont val="DFKai-SB"/>
        <charset val="136"/>
      </rPr>
      <t>校長</t>
    </r>
  </si>
  <si>
    <t>TR/CICE</t>
  </si>
  <si>
    <r>
      <rPr>
        <sz val="11"/>
        <color theme="1"/>
        <rFont val="DFKai-SB"/>
        <charset val="136"/>
      </rPr>
      <t>楊志新</t>
    </r>
  </si>
  <si>
    <r>
      <rPr>
        <sz val="11"/>
        <color theme="1"/>
        <rFont val="DFKai-SB"/>
        <charset val="136"/>
      </rPr>
      <t>澳門大學成果轉化中心</t>
    </r>
  </si>
  <si>
    <r>
      <rPr>
        <sz val="11"/>
        <color theme="1"/>
        <rFont val="DFKai-SB"/>
        <charset val="136"/>
      </rPr>
      <t>劉良</t>
    </r>
  </si>
  <si>
    <r>
      <rPr>
        <sz val="11"/>
        <color theme="1"/>
        <rFont val="DFKai-SB"/>
        <charset val="136"/>
      </rPr>
      <t>澳門科技大學</t>
    </r>
  </si>
  <si>
    <r>
      <rPr>
        <sz val="11"/>
        <color theme="1"/>
        <rFont val="DFKai-SB"/>
        <charset val="136"/>
      </rPr>
      <t>薑志宏</t>
    </r>
  </si>
  <si>
    <r>
      <rPr>
        <sz val="11"/>
        <color theme="1"/>
        <rFont val="DFKai-SB"/>
        <charset val="136"/>
      </rPr>
      <t>澳門科技大學國家重點實驗室</t>
    </r>
  </si>
  <si>
    <r>
      <rPr>
        <sz val="11"/>
        <color theme="1"/>
        <rFont val="DFKai-SB"/>
        <charset val="136"/>
      </rPr>
      <t>副校長</t>
    </r>
  </si>
  <si>
    <r>
      <rPr>
        <sz val="11"/>
        <color theme="1"/>
        <rFont val="DFKai-SB"/>
        <charset val="136"/>
      </rPr>
      <t>梁勇</t>
    </r>
  </si>
  <si>
    <r>
      <rPr>
        <sz val="11"/>
        <color theme="1"/>
        <rFont val="DFKai-SB"/>
        <charset val="136"/>
      </rPr>
      <t>澳門科技大學科技處</t>
    </r>
  </si>
  <si>
    <r>
      <rPr>
        <sz val="11"/>
        <color theme="1"/>
        <rFont val="DFKai-SB"/>
        <charset val="136"/>
      </rPr>
      <t>處長</t>
    </r>
  </si>
  <si>
    <r>
      <rPr>
        <sz val="11"/>
        <color theme="1"/>
        <rFont val="DFKai-SB"/>
        <charset val="136"/>
      </rPr>
      <t>馬志毅</t>
    </r>
  </si>
  <si>
    <r>
      <rPr>
        <sz val="11"/>
        <color theme="1"/>
        <rFont val="DFKai-SB"/>
        <charset val="136"/>
      </rPr>
      <t>澳門科學技術發展基金</t>
    </r>
  </si>
  <si>
    <r>
      <rPr>
        <sz val="11"/>
        <color theme="1"/>
        <rFont val="DFKai-SB"/>
        <charset val="136"/>
      </rPr>
      <t>行政委員會主席</t>
    </r>
  </si>
  <si>
    <r>
      <rPr>
        <sz val="11"/>
        <color theme="1"/>
        <rFont val="DFKai-SB"/>
        <charset val="136"/>
      </rPr>
      <t>王瑞兵</t>
    </r>
  </si>
  <si>
    <r>
      <rPr>
        <sz val="11"/>
        <color theme="1"/>
        <rFont val="DFKai-SB"/>
        <charset val="136"/>
      </rPr>
      <t>澳門大學中華醫藥研究院</t>
    </r>
  </si>
  <si>
    <r>
      <rPr>
        <sz val="11"/>
        <color theme="1"/>
        <rFont val="DFKai-SB"/>
        <charset val="136"/>
      </rPr>
      <t>助理教授</t>
    </r>
  </si>
  <si>
    <r>
      <rPr>
        <sz val="11"/>
        <color theme="1"/>
        <rFont val="DFKai-SB"/>
        <charset val="136"/>
      </rPr>
      <t>陳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DFKai-SB"/>
        <charset val="136"/>
      </rPr>
      <t>新</t>
    </r>
  </si>
  <si>
    <r>
      <rPr>
        <sz val="11"/>
        <color theme="1"/>
        <rFont val="DFKai-SB"/>
        <charset val="136"/>
      </rPr>
      <t>副院長、教授</t>
    </r>
  </si>
  <si>
    <t>李藹倫</t>
  </si>
  <si>
    <r>
      <rPr>
        <sz val="11"/>
        <color theme="1"/>
        <rFont val="DFKai-SB"/>
        <charset val="136"/>
      </rPr>
      <t>澳門生產力暨科技轉移中心，標準、管理及培訓考試部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DFKai-SB"/>
        <charset val="136"/>
      </rPr>
      <t>粵澳中醫藥科技產業園開發有限公司</t>
    </r>
  </si>
  <si>
    <t>高級經理
董事</t>
  </si>
  <si>
    <r>
      <rPr>
        <sz val="11"/>
        <color theme="1"/>
        <rFont val="Times New Roman"/>
        <charset val="134"/>
      </rPr>
      <t>04</t>
    </r>
    <r>
      <rPr>
        <sz val="11"/>
        <color theme="1"/>
        <rFont val="DFKai-SB"/>
        <charset val="136"/>
      </rPr>
      <t>醫療機構</t>
    </r>
  </si>
  <si>
    <r>
      <rPr>
        <sz val="11"/>
        <color theme="1"/>
        <rFont val="DFKai-SB"/>
        <charset val="136"/>
      </rPr>
      <t>謝志偉</t>
    </r>
  </si>
  <si>
    <r>
      <rPr>
        <sz val="11"/>
        <color theme="1"/>
        <rFont val="DFKai-SB"/>
        <charset val="136"/>
      </rPr>
      <t>國際中醫藥學會</t>
    </r>
  </si>
  <si>
    <r>
      <rPr>
        <sz val="11"/>
        <color theme="1"/>
        <rFont val="DFKai-SB"/>
        <charset val="136"/>
      </rPr>
      <t>周禮杲</t>
    </r>
  </si>
  <si>
    <r>
      <rPr>
        <sz val="11"/>
        <color theme="1"/>
        <rFont val="DFKai-SB"/>
        <charset val="136"/>
      </rPr>
      <t>兩岸四地中醫藥科技合作中心</t>
    </r>
  </si>
  <si>
    <r>
      <rPr>
        <sz val="11"/>
        <color theme="1"/>
        <rFont val="DFKai-SB"/>
        <charset val="136"/>
      </rPr>
      <t>劉錦匯</t>
    </r>
  </si>
  <si>
    <r>
      <rPr>
        <sz val="11"/>
        <color theme="1"/>
        <rFont val="DFKai-SB"/>
        <charset val="136"/>
      </rPr>
      <t>澳門中醫師公會</t>
    </r>
  </si>
  <si>
    <r>
      <rPr>
        <sz val="11"/>
        <color theme="1"/>
        <rFont val="DFKai-SB"/>
        <charset val="136"/>
      </rPr>
      <t>馬凱旋</t>
    </r>
  </si>
  <si>
    <r>
      <rPr>
        <sz val="11"/>
        <color theme="1"/>
        <rFont val="DFKai-SB"/>
        <charset val="136"/>
      </rPr>
      <t>澳門中醫藥保健康復學會</t>
    </r>
  </si>
  <si>
    <r>
      <rPr>
        <sz val="11"/>
        <color theme="1"/>
        <rFont val="DFKai-SB"/>
        <charset val="136"/>
      </rPr>
      <t>袁應杰</t>
    </r>
  </si>
  <si>
    <r>
      <rPr>
        <sz val="11"/>
        <color theme="1"/>
        <rFont val="DFKai-SB"/>
        <charset val="136"/>
      </rPr>
      <t>澳門中藥師學會</t>
    </r>
  </si>
  <si>
    <r>
      <rPr>
        <sz val="11"/>
        <color theme="1"/>
        <rFont val="DFKai-SB"/>
        <charset val="136"/>
      </rPr>
      <t>張振榮</t>
    </r>
  </si>
  <si>
    <r>
      <rPr>
        <sz val="11"/>
        <color theme="1"/>
        <rFont val="DFKai-SB"/>
        <charset val="136"/>
      </rPr>
      <t>鏡湖醫院</t>
    </r>
  </si>
  <si>
    <r>
      <rPr>
        <sz val="11"/>
        <color theme="1"/>
        <rFont val="DFKai-SB"/>
        <charset val="136"/>
      </rPr>
      <t>副院長</t>
    </r>
  </si>
  <si>
    <r>
      <rPr>
        <sz val="11"/>
        <color theme="1"/>
        <rFont val="DFKai-SB"/>
        <charset val="136"/>
      </rPr>
      <t>莫蕙</t>
    </r>
  </si>
  <si>
    <r>
      <rPr>
        <sz val="11"/>
        <color theme="1"/>
        <rFont val="DFKai-SB"/>
        <charset val="136"/>
      </rPr>
      <t>澳門科大醫院</t>
    </r>
  </si>
  <si>
    <r>
      <rPr>
        <sz val="11"/>
        <color theme="1"/>
        <rFont val="DFKai-SB"/>
        <charset val="136"/>
      </rPr>
      <t>馬學章</t>
    </r>
  </si>
  <si>
    <r>
      <rPr>
        <sz val="11"/>
        <color theme="1"/>
        <rFont val="DFKai-SB"/>
        <charset val="136"/>
      </rPr>
      <t>請派意協助發邀請函原件</t>
    </r>
  </si>
  <si>
    <r>
      <rPr>
        <sz val="11"/>
        <color theme="1"/>
        <rFont val="DFKai-SB"/>
        <charset val="136"/>
      </rPr>
      <t>何嘉倫</t>
    </r>
  </si>
  <si>
    <r>
      <rPr>
        <sz val="11"/>
        <color theme="1"/>
        <rFont val="DFKai-SB"/>
        <charset val="136"/>
      </rPr>
      <t>澳門青年企業家協會</t>
    </r>
  </si>
  <si>
    <t>04GUEST</t>
  </si>
  <si>
    <r>
      <rPr>
        <sz val="11"/>
        <color theme="1"/>
        <rFont val="Times New Roman"/>
        <charset val="134"/>
      </rPr>
      <t>BD</t>
    </r>
    <r>
      <rPr>
        <sz val="11"/>
        <color theme="1"/>
        <rFont val="DFKai-SB"/>
        <charset val="136"/>
      </rPr>
      <t>招商組</t>
    </r>
  </si>
  <si>
    <r>
      <rPr>
        <sz val="11"/>
        <color theme="1"/>
        <rFont val="DFKai-SB"/>
        <charset val="136"/>
      </rPr>
      <t>趙立杭</t>
    </r>
  </si>
  <si>
    <r>
      <rPr>
        <sz val="11"/>
        <color theme="1"/>
        <rFont val="DFKai-SB"/>
        <charset val="136"/>
      </rPr>
      <t>澳門杭州聯誼會</t>
    </r>
  </si>
  <si>
    <r>
      <rPr>
        <sz val="11"/>
        <color theme="1"/>
        <rFont val="DFKai-SB"/>
        <charset val="136"/>
      </rPr>
      <t>黃仁民</t>
    </r>
  </si>
  <si>
    <r>
      <rPr>
        <sz val="11"/>
        <color theme="1"/>
        <rFont val="DFKai-SB"/>
        <charset val="136"/>
      </rPr>
      <t>粵澳工商聯會</t>
    </r>
  </si>
  <si>
    <r>
      <rPr>
        <sz val="11"/>
        <color theme="1"/>
        <rFont val="DFKai-SB"/>
        <charset val="136"/>
      </rPr>
      <t>盧樹棟</t>
    </r>
  </si>
  <si>
    <r>
      <rPr>
        <sz val="11"/>
        <color theme="1"/>
        <rFont val="DFKai-SB"/>
        <charset val="136"/>
      </rPr>
      <t>澳門商業協商合作會</t>
    </r>
  </si>
  <si>
    <r>
      <rPr>
        <sz val="11"/>
        <color theme="1"/>
        <rFont val="DFKai-SB"/>
        <charset val="136"/>
      </rPr>
      <t>何偉添</t>
    </r>
  </si>
  <si>
    <r>
      <rPr>
        <sz val="11"/>
        <color theme="1"/>
        <rFont val="DFKai-SB"/>
        <charset val="136"/>
      </rPr>
      <t>澳門中葡海洋協會</t>
    </r>
  </si>
  <si>
    <r>
      <rPr>
        <sz val="11"/>
        <color theme="1"/>
        <rFont val="DFKai-SB"/>
        <charset val="136"/>
      </rPr>
      <t>吳偉恩</t>
    </r>
  </si>
  <si>
    <r>
      <rPr>
        <sz val="11"/>
        <color theme="1"/>
        <rFont val="DFKai-SB"/>
        <charset val="136"/>
      </rPr>
      <t>澳門國際投資協會</t>
    </r>
  </si>
  <si>
    <r>
      <rPr>
        <sz val="11"/>
        <color theme="1"/>
        <rFont val="DFKai-SB"/>
        <charset val="136"/>
      </rPr>
      <t>李銘源</t>
    </r>
  </si>
  <si>
    <r>
      <rPr>
        <sz val="11"/>
        <color theme="1"/>
        <rFont val="DFKai-SB"/>
        <charset val="136"/>
      </rPr>
      <t>教授</t>
    </r>
  </si>
  <si>
    <r>
      <rPr>
        <sz val="11"/>
        <color theme="1"/>
        <rFont val="DFKai-SB"/>
        <charset val="136"/>
      </rPr>
      <t>施藹晴</t>
    </r>
  </si>
  <si>
    <r>
      <rPr>
        <sz val="11"/>
        <color theme="1"/>
        <rFont val="DFKai-SB"/>
        <charset val="136"/>
      </rPr>
      <t>天元泰和集團有限公司</t>
    </r>
  </si>
  <si>
    <r>
      <rPr>
        <sz val="11"/>
        <color theme="1"/>
        <rFont val="DFKai-SB"/>
        <charset val="136"/>
      </rPr>
      <t>執行董事</t>
    </r>
  </si>
  <si>
    <r>
      <rPr>
        <sz val="11"/>
        <color theme="1"/>
        <rFont val="DFKai-SB"/>
        <charset val="136"/>
      </rPr>
      <t>繆仲華</t>
    </r>
  </si>
  <si>
    <r>
      <rPr>
        <sz val="11"/>
        <color theme="1"/>
        <rFont val="DFKai-SB"/>
        <charset val="136"/>
      </rPr>
      <t>橫琴益元堂藥業有限公司</t>
    </r>
  </si>
  <si>
    <r>
      <rPr>
        <sz val="11"/>
        <color theme="1"/>
        <rFont val="DFKai-SB"/>
        <charset val="136"/>
      </rPr>
      <t>總經理</t>
    </r>
  </si>
  <si>
    <r>
      <rPr>
        <sz val="11"/>
        <color theme="1"/>
        <rFont val="DFKai-SB"/>
        <charset val="136"/>
      </rPr>
      <t>鄧勇武</t>
    </r>
  </si>
  <si>
    <r>
      <rPr>
        <sz val="11"/>
        <color theme="1"/>
        <rFont val="Times New Roman"/>
        <charset val="134"/>
      </rPr>
      <t>LAND-G</t>
    </r>
    <r>
      <rPr>
        <sz val="11"/>
        <color theme="1"/>
        <rFont val="DFKai-SB"/>
        <charset val="136"/>
      </rPr>
      <t>（澳門）集團</t>
    </r>
    <r>
      <rPr>
        <sz val="11"/>
        <color theme="1"/>
        <rFont val="Times New Roman"/>
        <charset val="134"/>
      </rPr>
      <t xml:space="preserve">                                          </t>
    </r>
    <r>
      <rPr>
        <sz val="11"/>
        <color theme="1"/>
        <rFont val="DFKai-SB"/>
        <charset val="136"/>
      </rPr>
      <t>珠海藍琴發展有限公司</t>
    </r>
  </si>
  <si>
    <r>
      <rPr>
        <sz val="11"/>
        <color theme="1"/>
        <rFont val="DFKai-SB"/>
        <charset val="136"/>
      </rPr>
      <t>林偉銓</t>
    </r>
  </si>
  <si>
    <r>
      <rPr>
        <sz val="11"/>
        <color theme="1"/>
        <rFont val="DFKai-SB"/>
        <charset val="136"/>
      </rPr>
      <t>飛萬裡集團有限公司</t>
    </r>
  </si>
  <si>
    <r>
      <rPr>
        <sz val="11"/>
        <color theme="1"/>
        <rFont val="DFKai-SB"/>
        <charset val="136"/>
      </rPr>
      <t>董事長</t>
    </r>
  </si>
  <si>
    <r>
      <rPr>
        <sz val="11"/>
        <color theme="1"/>
        <rFont val="DFKai-SB"/>
        <charset val="136"/>
      </rPr>
      <t>宋雲松</t>
    </r>
  </si>
  <si>
    <r>
      <rPr>
        <sz val="11"/>
        <color theme="1"/>
        <rFont val="DFKai-SB"/>
        <charset val="136"/>
      </rPr>
      <t>中葡基金</t>
    </r>
  </si>
  <si>
    <r>
      <rPr>
        <sz val="11"/>
        <color theme="1"/>
        <rFont val="DFKai-SB"/>
        <charset val="136"/>
      </rPr>
      <t>董事</t>
    </r>
  </si>
  <si>
    <r>
      <rPr>
        <sz val="11"/>
        <color theme="1"/>
        <rFont val="DFKai-SB"/>
        <charset val="136"/>
      </rPr>
      <t>黃若禮</t>
    </r>
  </si>
  <si>
    <r>
      <rPr>
        <sz val="11"/>
        <color theme="1"/>
        <rFont val="DFKai-SB"/>
        <charset val="136"/>
      </rPr>
      <t>十月初五餅家（澳門）有限公司</t>
    </r>
  </si>
  <si>
    <r>
      <rPr>
        <sz val="11"/>
        <color theme="1"/>
        <rFont val="DFKai-SB"/>
        <charset val="136"/>
      </rPr>
      <t>黎榮添</t>
    </r>
  </si>
  <si>
    <r>
      <rPr>
        <sz val="11"/>
        <color theme="1"/>
        <rFont val="楷体"/>
        <charset val="134"/>
      </rPr>
      <t>曽</t>
    </r>
    <r>
      <rPr>
        <sz val="11"/>
        <color theme="1"/>
        <rFont val="DFKai-SB"/>
        <charset val="136"/>
      </rPr>
      <t>憲輝</t>
    </r>
  </si>
  <si>
    <r>
      <rPr>
        <sz val="11"/>
        <color theme="1"/>
        <rFont val="DFKai-SB"/>
        <charset val="136"/>
      </rPr>
      <t>來來超級市場有限公司</t>
    </r>
  </si>
  <si>
    <r>
      <rPr>
        <sz val="11"/>
        <color theme="1"/>
        <rFont val="DFKai-SB"/>
        <charset val="136"/>
      </rPr>
      <t>王乾</t>
    </r>
  </si>
  <si>
    <r>
      <rPr>
        <sz val="11"/>
        <color theme="1"/>
        <rFont val="DFKai-SB"/>
        <charset val="136"/>
      </rPr>
      <t>中國檢驗認證集團澳門有限公司</t>
    </r>
  </si>
  <si>
    <r>
      <rPr>
        <sz val="11"/>
        <color theme="1"/>
        <rFont val="DFKai-SB"/>
        <charset val="136"/>
      </rPr>
      <t>丁瀟</t>
    </r>
  </si>
  <si>
    <r>
      <rPr>
        <sz val="11"/>
        <color theme="1"/>
        <rFont val="DFKai-SB"/>
        <charset val="136"/>
      </rPr>
      <t>澳門中華民族醫藥產業協會</t>
    </r>
  </si>
  <si>
    <r>
      <rPr>
        <sz val="11"/>
        <color theme="1"/>
        <rFont val="DFKai-SB"/>
        <charset val="136"/>
      </rPr>
      <t>李志榮</t>
    </r>
  </si>
  <si>
    <r>
      <rPr>
        <sz val="11"/>
        <color theme="1"/>
        <rFont val="DFKai-SB"/>
        <charset val="136"/>
      </rPr>
      <t>珠海原妙醫學科技股份有限公司</t>
    </r>
  </si>
  <si>
    <r>
      <rPr>
        <sz val="11"/>
        <color theme="1"/>
        <rFont val="DFKai-SB"/>
        <charset val="136"/>
      </rPr>
      <t>董事</t>
    </r>
    <r>
      <rPr>
        <sz val="11"/>
        <color theme="1"/>
        <rFont val="KaiTi"/>
        <charset val="134"/>
      </rPr>
      <t>长</t>
    </r>
  </si>
  <si>
    <r>
      <rPr>
        <sz val="11"/>
        <color theme="1"/>
        <rFont val="Times New Roman"/>
        <charset val="134"/>
      </rPr>
      <t>BD</t>
    </r>
    <r>
      <rPr>
        <sz val="11"/>
        <color theme="1"/>
        <rFont val="DFKai-SB"/>
        <charset val="136"/>
      </rPr>
      <t>企服組</t>
    </r>
  </si>
  <si>
    <r>
      <rPr>
        <sz val="11"/>
        <color theme="1"/>
        <rFont val="DFKai-SB"/>
        <charset val="136"/>
      </rPr>
      <t>蔡健華</t>
    </r>
  </si>
  <si>
    <r>
      <rPr>
        <sz val="11"/>
        <color theme="1"/>
        <rFont val="DFKai-SB"/>
        <charset val="136"/>
      </rPr>
      <t>澳邦藥廠有限公司</t>
    </r>
  </si>
  <si>
    <r>
      <rPr>
        <sz val="11"/>
        <color theme="1"/>
        <rFont val="DFKai-SB"/>
        <charset val="136"/>
      </rPr>
      <t>行政總監</t>
    </r>
  </si>
  <si>
    <r>
      <rPr>
        <sz val="11"/>
        <color theme="1"/>
        <rFont val="DFKai-SB"/>
        <charset val="136"/>
      </rPr>
      <t>廖定中</t>
    </r>
  </si>
  <si>
    <r>
      <rPr>
        <sz val="11"/>
        <color theme="1"/>
        <rFont val="DFKai-SB"/>
        <charset val="136"/>
      </rPr>
      <t>珠海澳加生物科技有限公司</t>
    </r>
  </si>
  <si>
    <r>
      <rPr>
        <sz val="11"/>
        <color theme="1"/>
        <rFont val="DFKai-SB"/>
        <charset val="136"/>
      </rPr>
      <t>劉濟云</t>
    </r>
  </si>
  <si>
    <r>
      <rPr>
        <sz val="11"/>
        <color theme="1"/>
        <rFont val="DFKai-SB"/>
        <charset val="136"/>
      </rPr>
      <t>橫琴環騰中醫藥生物有限公司</t>
    </r>
  </si>
  <si>
    <r>
      <rPr>
        <sz val="11"/>
        <color theme="1"/>
        <rFont val="DFKai-SB"/>
        <charset val="136"/>
      </rPr>
      <t>蔡思偉</t>
    </r>
  </si>
  <si>
    <r>
      <rPr>
        <sz val="11"/>
        <color theme="1"/>
        <rFont val="DFKai-SB"/>
        <charset val="136"/>
      </rPr>
      <t>藝龍生物科技（橫琴）有限公司</t>
    </r>
  </si>
  <si>
    <r>
      <rPr>
        <sz val="11"/>
        <color theme="1"/>
        <rFont val="DFKai-SB"/>
        <charset val="136"/>
      </rPr>
      <t>陳德華</t>
    </r>
  </si>
  <si>
    <r>
      <rPr>
        <sz val="11"/>
        <color theme="1"/>
        <rFont val="DFKai-SB"/>
        <charset val="136"/>
      </rPr>
      <t>光微創新科技（珠海）有限公司</t>
    </r>
  </si>
  <si>
    <r>
      <rPr>
        <sz val="11"/>
        <color theme="1"/>
        <rFont val="DFKai-SB"/>
        <charset val="136"/>
      </rPr>
      <t>陳德麗</t>
    </r>
  </si>
  <si>
    <r>
      <rPr>
        <sz val="11"/>
        <color theme="1"/>
        <rFont val="DFKai-SB"/>
        <charset val="136"/>
      </rPr>
      <t>全然生物科技（珠海橫琴）有限公司</t>
    </r>
  </si>
  <si>
    <r>
      <rPr>
        <sz val="11"/>
        <color theme="1"/>
        <rFont val="DFKai-SB"/>
        <charset val="136"/>
      </rPr>
      <t>經理</t>
    </r>
  </si>
  <si>
    <r>
      <rPr>
        <sz val="11"/>
        <color theme="1"/>
        <rFont val="DFKai-SB"/>
        <charset val="136"/>
      </rPr>
      <t>韓軍</t>
    </r>
  </si>
  <si>
    <r>
      <rPr>
        <sz val="11"/>
        <color theme="1"/>
        <rFont val="DFKai-SB"/>
        <charset val="136"/>
      </rPr>
      <t>珠海橫琴國健中醫藥科技有限公司</t>
    </r>
  </si>
  <si>
    <r>
      <rPr>
        <sz val="11"/>
        <color theme="1"/>
        <rFont val="DFKai-SB"/>
        <charset val="136"/>
      </rPr>
      <t>藍海</t>
    </r>
  </si>
  <si>
    <r>
      <rPr>
        <sz val="11"/>
        <color theme="1"/>
        <rFont val="KaiTi"/>
        <charset val="134"/>
      </rPr>
      <t>横</t>
    </r>
    <r>
      <rPr>
        <sz val="11"/>
        <color theme="1"/>
        <rFont val="DFKai-SB"/>
        <charset val="136"/>
      </rPr>
      <t>琴</t>
    </r>
    <r>
      <rPr>
        <sz val="11"/>
        <color theme="1"/>
        <rFont val="KaiTi"/>
        <charset val="134"/>
      </rPr>
      <t>绿</t>
    </r>
    <r>
      <rPr>
        <sz val="11"/>
        <color theme="1"/>
        <rFont val="DFKai-SB"/>
        <charset val="136"/>
      </rPr>
      <t>展生物技</t>
    </r>
    <r>
      <rPr>
        <sz val="11"/>
        <color theme="1"/>
        <rFont val="KaiTi"/>
        <charset val="134"/>
      </rPr>
      <t>术</t>
    </r>
    <r>
      <rPr>
        <sz val="11"/>
        <color theme="1"/>
        <rFont val="DFKai-SB"/>
        <charset val="136"/>
      </rPr>
      <t>有限公司</t>
    </r>
  </si>
  <si>
    <r>
      <rPr>
        <sz val="11"/>
        <color theme="1"/>
        <rFont val="DFKai-SB"/>
        <charset val="136"/>
      </rPr>
      <t>劉家國</t>
    </r>
  </si>
  <si>
    <r>
      <rPr>
        <sz val="11"/>
        <color theme="1"/>
        <rFont val="DFKai-SB"/>
        <charset val="136"/>
      </rPr>
      <t>珠海瑞恩中醫藥生物科技有限公司</t>
    </r>
  </si>
  <si>
    <r>
      <rPr>
        <sz val="11"/>
        <color theme="1"/>
        <rFont val="DFKai-SB"/>
        <charset val="136"/>
      </rPr>
      <t>魏立新</t>
    </r>
  </si>
  <si>
    <r>
      <rPr>
        <sz val="11"/>
        <color theme="1"/>
        <rFont val="DFKai-SB"/>
        <charset val="136"/>
      </rPr>
      <t>澳中致遠投資發展有限公司</t>
    </r>
  </si>
  <si>
    <r>
      <rPr>
        <sz val="11"/>
        <color theme="1"/>
        <rFont val="DFKai-SB"/>
        <charset val="136"/>
      </rPr>
      <t>副總裁</t>
    </r>
  </si>
  <si>
    <r>
      <rPr>
        <sz val="11"/>
        <color theme="1"/>
        <rFont val="DFKai-SB"/>
        <charset val="136"/>
      </rPr>
      <t>王慶元</t>
    </r>
  </si>
  <si>
    <r>
      <rPr>
        <sz val="11"/>
        <color theme="1"/>
        <rFont val="DFKai-SB"/>
        <charset val="136"/>
      </rPr>
      <t>澳門中華國醫堂有限公司</t>
    </r>
  </si>
  <si>
    <r>
      <rPr>
        <sz val="11"/>
        <color theme="1"/>
        <rFont val="DFKai-SB"/>
        <charset val="136"/>
      </rPr>
      <t>林鵬輝</t>
    </r>
  </si>
  <si>
    <r>
      <rPr>
        <sz val="11"/>
        <color theme="1"/>
        <rFont val="DFKai-SB"/>
        <charset val="136"/>
      </rPr>
      <t>澳門錫伯爾科技有限公司</t>
    </r>
  </si>
  <si>
    <r>
      <rPr>
        <sz val="11"/>
        <color theme="1"/>
        <rFont val="DFKai-SB"/>
        <charset val="136"/>
      </rPr>
      <t>董事總經理</t>
    </r>
  </si>
  <si>
    <r>
      <rPr>
        <sz val="11"/>
        <color theme="1"/>
        <rFont val="DFKai-SB"/>
        <charset val="136"/>
      </rPr>
      <t>李延春</t>
    </r>
  </si>
  <si>
    <r>
      <rPr>
        <sz val="11"/>
        <color theme="1"/>
        <rFont val="DFKai-SB"/>
        <charset val="136"/>
      </rPr>
      <t>澳門中央大藥廠</t>
    </r>
  </si>
  <si>
    <r>
      <rPr>
        <sz val="11"/>
        <color theme="1"/>
        <rFont val="DFKai-SB"/>
        <charset val="136"/>
      </rPr>
      <t>廠長</t>
    </r>
  </si>
  <si>
    <r>
      <rPr>
        <sz val="11"/>
        <color theme="1"/>
        <rFont val="DFKai-SB"/>
        <charset val="136"/>
      </rPr>
      <t>鄭松傑</t>
    </r>
  </si>
  <si>
    <r>
      <rPr>
        <sz val="11"/>
        <color theme="1"/>
        <rFont val="DFKai-SB"/>
        <charset val="136"/>
      </rPr>
      <t>瑞明中醫藥科技有限公司</t>
    </r>
  </si>
  <si>
    <r>
      <rPr>
        <sz val="11"/>
        <color theme="1"/>
        <rFont val="DFKai-SB"/>
        <charset val="136"/>
      </rPr>
      <t>熊超</t>
    </r>
  </si>
  <si>
    <r>
      <rPr>
        <sz val="11"/>
        <color theme="1"/>
        <rFont val="DFKai-SB"/>
        <charset val="136"/>
      </rPr>
      <t>百漾（廣東）保健品有限公司</t>
    </r>
  </si>
  <si>
    <r>
      <rPr>
        <sz val="11"/>
        <color theme="1"/>
        <rFont val="DFKai-SB"/>
        <charset val="136"/>
      </rPr>
      <t>周華</t>
    </r>
  </si>
  <si>
    <r>
      <rPr>
        <sz val="11"/>
        <color theme="1"/>
        <rFont val="DFKai-SB"/>
        <charset val="136"/>
      </rPr>
      <t>斯汀科天（珠海）醫藥科技有限公司</t>
    </r>
  </si>
  <si>
    <r>
      <rPr>
        <sz val="11"/>
        <color theme="1"/>
        <rFont val="DFKai-SB"/>
        <charset val="136"/>
      </rPr>
      <t>梁嘉鳴</t>
    </r>
  </si>
  <si>
    <r>
      <rPr>
        <sz val="11"/>
        <color theme="1"/>
        <rFont val="DFKai-SB"/>
        <charset val="136"/>
      </rPr>
      <t>澳門大器中醫藥有限公司</t>
    </r>
  </si>
  <si>
    <r>
      <rPr>
        <sz val="11"/>
        <color theme="1"/>
        <rFont val="DFKai-SB"/>
        <charset val="136"/>
      </rPr>
      <t>劉智龍</t>
    </r>
  </si>
  <si>
    <r>
      <rPr>
        <sz val="11"/>
        <color theme="1"/>
        <rFont val="DFKai-SB"/>
        <charset val="136"/>
      </rPr>
      <t>韓美有限公司</t>
    </r>
  </si>
  <si>
    <r>
      <rPr>
        <sz val="11"/>
        <color theme="1"/>
        <rFont val="DFKai-SB"/>
        <charset val="136"/>
      </rPr>
      <t>陳克勤</t>
    </r>
  </si>
  <si>
    <r>
      <rPr>
        <sz val="11"/>
        <color theme="1"/>
        <rFont val="DFKai-SB"/>
        <charset val="136"/>
      </rPr>
      <t>澳門國際醫療有限公司</t>
    </r>
  </si>
  <si>
    <r>
      <rPr>
        <sz val="11"/>
        <color theme="1"/>
        <rFont val="DFKai-SB"/>
        <charset val="136"/>
      </rPr>
      <t>鄭仲輝</t>
    </r>
  </si>
  <si>
    <r>
      <rPr>
        <sz val="11"/>
        <color theme="1"/>
        <rFont val="DFKai-SB"/>
        <charset val="136"/>
      </rPr>
      <t>海清純飲品食品有限公司</t>
    </r>
  </si>
  <si>
    <r>
      <rPr>
        <sz val="11"/>
        <color theme="1"/>
        <rFont val="DFKai-SB"/>
        <charset val="136"/>
      </rPr>
      <t>主題文化街</t>
    </r>
  </si>
  <si>
    <r>
      <rPr>
        <sz val="11"/>
        <color theme="1"/>
        <rFont val="DFKai-SB"/>
        <charset val="136"/>
      </rPr>
      <t>楊茂裕</t>
    </r>
  </si>
  <si>
    <r>
      <rPr>
        <sz val="11"/>
        <color theme="1"/>
        <rFont val="DFKai-SB"/>
        <charset val="136"/>
      </rPr>
      <t>佳景集團</t>
    </r>
  </si>
  <si>
    <r>
      <rPr>
        <sz val="11"/>
        <color theme="1"/>
        <rFont val="DFKai-SB"/>
        <charset val="136"/>
      </rPr>
      <t>集團總經理</t>
    </r>
  </si>
  <si>
    <r>
      <rPr>
        <sz val="11"/>
        <color theme="1"/>
        <rFont val="DFKai-SB"/>
        <charset val="136"/>
      </rPr>
      <t>張煜文</t>
    </r>
  </si>
  <si>
    <r>
      <rPr>
        <sz val="11"/>
        <color theme="1"/>
        <rFont val="DFKai-SB"/>
        <charset val="136"/>
      </rPr>
      <t>馬里奧餅店</t>
    </r>
  </si>
  <si>
    <r>
      <rPr>
        <sz val="11"/>
        <color theme="1"/>
        <rFont val="DFKai-SB"/>
        <charset val="136"/>
      </rPr>
      <t>高級經理</t>
    </r>
  </si>
  <si>
    <r>
      <rPr>
        <sz val="11"/>
        <color theme="1"/>
        <rFont val="DFKai-SB"/>
        <charset val="136"/>
      </rPr>
      <t>林子思</t>
    </r>
  </si>
  <si>
    <r>
      <rPr>
        <sz val="11"/>
        <color theme="1"/>
        <rFont val="DFKai-SB"/>
        <charset val="136"/>
      </rPr>
      <t>澳門佳作</t>
    </r>
  </si>
  <si>
    <t>CEO</t>
  </si>
  <si>
    <r>
      <rPr>
        <sz val="11"/>
        <color theme="1"/>
        <rFont val="DFKai-SB"/>
        <charset val="136"/>
      </rPr>
      <t>李榮華</t>
    </r>
  </si>
  <si>
    <r>
      <rPr>
        <sz val="11"/>
        <color theme="1"/>
        <rFont val="DFKai-SB"/>
        <charset val="136"/>
      </rPr>
      <t>車厘可夫</t>
    </r>
  </si>
  <si>
    <r>
      <rPr>
        <sz val="11"/>
        <color theme="1"/>
        <rFont val="DFKai-SB"/>
        <charset val="136"/>
      </rPr>
      <t>負責人</t>
    </r>
  </si>
  <si>
    <t>Cristiana Figueiredo</t>
  </si>
  <si>
    <t>Cuppa Coffee</t>
  </si>
  <si>
    <r>
      <rPr>
        <sz val="11"/>
        <color theme="1"/>
        <rFont val="DFKai-SB"/>
        <charset val="136"/>
      </rPr>
      <t>許鴻圖</t>
    </r>
  </si>
  <si>
    <r>
      <rPr>
        <sz val="11"/>
        <color theme="1"/>
        <rFont val="DFKai-SB"/>
        <charset val="136"/>
      </rPr>
      <t>遊咖啡</t>
    </r>
  </si>
  <si>
    <r>
      <rPr>
        <sz val="11"/>
        <color theme="1"/>
        <rFont val="DFKai-SB"/>
        <charset val="136"/>
      </rPr>
      <t>股東</t>
    </r>
  </si>
  <si>
    <t>Jessica Chan</t>
  </si>
  <si>
    <r>
      <rPr>
        <sz val="11"/>
        <color theme="1"/>
        <rFont val="DFKai-SB"/>
        <charset val="136"/>
      </rPr>
      <t>歡樂窩咖啡</t>
    </r>
  </si>
  <si>
    <r>
      <rPr>
        <sz val="11"/>
        <color theme="1"/>
        <rFont val="DFKai-SB"/>
        <charset val="136"/>
      </rPr>
      <t>營運經理</t>
    </r>
  </si>
  <si>
    <r>
      <rPr>
        <sz val="11"/>
        <color theme="1"/>
        <rFont val="DFKai-SB"/>
        <charset val="136"/>
      </rPr>
      <t>區煥東</t>
    </r>
  </si>
  <si>
    <r>
      <rPr>
        <sz val="11"/>
        <color theme="1"/>
        <rFont val="DFKai-SB"/>
        <charset val="136"/>
      </rPr>
      <t>澳門文化產業青年促進會</t>
    </r>
  </si>
  <si>
    <r>
      <rPr>
        <sz val="11"/>
        <color theme="1"/>
        <rFont val="DFKai-SB"/>
        <charset val="136"/>
      </rPr>
      <t>林宣亮</t>
    </r>
  </si>
  <si>
    <r>
      <rPr>
        <sz val="11"/>
        <color theme="1"/>
        <rFont val="DFKai-SB"/>
        <charset val="136"/>
      </rPr>
      <t>香港潮州商會</t>
    </r>
  </si>
  <si>
    <r>
      <rPr>
        <sz val="11"/>
        <color theme="1"/>
        <rFont val="DFKai-SB"/>
        <charset val="136"/>
      </rPr>
      <t>顏才烈</t>
    </r>
  </si>
  <si>
    <r>
      <rPr>
        <sz val="11"/>
        <color theme="1"/>
        <rFont val="DFKai-SB"/>
        <charset val="136"/>
      </rPr>
      <t>澳門青年創意創業協進會</t>
    </r>
  </si>
  <si>
    <r>
      <rPr>
        <sz val="11"/>
        <color theme="1"/>
        <rFont val="DFKai-SB"/>
        <charset val="136"/>
      </rPr>
      <t>副理事長</t>
    </r>
  </si>
  <si>
    <r>
      <rPr>
        <sz val="11"/>
        <color theme="1"/>
        <rFont val="DFKai-SB"/>
        <charset val="136"/>
      </rPr>
      <t>陳國生</t>
    </r>
  </si>
  <si>
    <r>
      <rPr>
        <sz val="11"/>
        <color theme="1"/>
        <rFont val="DFKai-SB"/>
        <charset val="136"/>
      </rPr>
      <t>中國澳門天然芳香產業協會</t>
    </r>
  </si>
  <si>
    <r>
      <rPr>
        <sz val="11"/>
        <color theme="1"/>
        <rFont val="DFKai-SB"/>
        <charset val="136"/>
      </rPr>
      <t>薛寶儀</t>
    </r>
  </si>
  <si>
    <r>
      <rPr>
        <sz val="11"/>
        <color theme="1"/>
        <rFont val="DFKai-SB"/>
        <charset val="136"/>
      </rPr>
      <t>芳香世家</t>
    </r>
    <r>
      <rPr>
        <sz val="11"/>
        <color theme="1"/>
        <rFont val="Times New Roman"/>
        <charset val="134"/>
      </rPr>
      <t>(</t>
    </r>
    <r>
      <rPr>
        <sz val="11"/>
        <color theme="1"/>
        <rFont val="DFKai-SB"/>
        <charset val="136"/>
      </rPr>
      <t>澳門</t>
    </r>
    <r>
      <rPr>
        <sz val="11"/>
        <color theme="1"/>
        <rFont val="Times New Roman"/>
        <charset val="134"/>
      </rPr>
      <t>)</t>
    </r>
    <r>
      <rPr>
        <sz val="11"/>
        <color theme="1"/>
        <rFont val="DFKai-SB"/>
        <charset val="136"/>
      </rPr>
      <t>香精香料有限公司</t>
    </r>
  </si>
  <si>
    <r>
      <rPr>
        <sz val="11"/>
        <color theme="1"/>
        <rFont val="DFKai-SB"/>
        <charset val="136"/>
      </rPr>
      <t>鄺子峰</t>
    </r>
  </si>
  <si>
    <t>ANIFA CORPORATION LIMITED</t>
  </si>
  <si>
    <r>
      <rPr>
        <sz val="11"/>
        <color theme="1"/>
        <rFont val="DFKai-SB"/>
        <charset val="136"/>
      </rPr>
      <t>郭嘉兒</t>
    </r>
  </si>
  <si>
    <r>
      <rPr>
        <sz val="11"/>
        <color theme="1"/>
        <rFont val="DFKai-SB"/>
        <charset val="136"/>
      </rPr>
      <t>雄獅發展一人有限公司</t>
    </r>
  </si>
  <si>
    <r>
      <rPr>
        <sz val="11"/>
        <color theme="1"/>
        <rFont val="DFKai-SB"/>
        <charset val="136"/>
      </rPr>
      <t>營運部經理</t>
    </r>
  </si>
  <si>
    <r>
      <rPr>
        <sz val="11"/>
        <color theme="1"/>
        <rFont val="DFKai-SB"/>
        <charset val="136"/>
      </rPr>
      <t>梁榮根</t>
    </r>
  </si>
  <si>
    <r>
      <rPr>
        <sz val="11"/>
        <color theme="1"/>
        <rFont val="DFKai-SB"/>
        <charset val="136"/>
      </rPr>
      <t>澳門飲食業工會</t>
    </r>
  </si>
  <si>
    <r>
      <rPr>
        <sz val="11"/>
        <color theme="1"/>
        <rFont val="DFKai-SB"/>
        <charset val="136"/>
      </rPr>
      <t>理事</t>
    </r>
  </si>
  <si>
    <r>
      <rPr>
        <sz val="11"/>
        <color theme="1"/>
        <rFont val="DFKai-SB"/>
        <charset val="136"/>
      </rPr>
      <t>何愛民</t>
    </r>
  </si>
  <si>
    <r>
      <rPr>
        <sz val="11"/>
        <color theme="1"/>
        <rFont val="DFKai-SB"/>
        <charset val="136"/>
      </rPr>
      <t>韋添</t>
    </r>
  </si>
  <si>
    <r>
      <rPr>
        <sz val="11"/>
        <color theme="1"/>
        <rFont val="DFKai-SB"/>
        <charset val="136"/>
      </rPr>
      <t>澳門烹飪協會</t>
    </r>
  </si>
  <si>
    <r>
      <rPr>
        <sz val="11"/>
        <color theme="1"/>
        <rFont val="DFKai-SB"/>
        <charset val="136"/>
      </rPr>
      <t>露施雅</t>
    </r>
  </si>
  <si>
    <r>
      <rPr>
        <sz val="11"/>
        <color theme="1"/>
        <rFont val="DFKai-SB"/>
        <charset val="136"/>
      </rPr>
      <t>創意空間</t>
    </r>
  </si>
  <si>
    <r>
      <rPr>
        <sz val="11"/>
        <color theme="1"/>
        <rFont val="DFKai-SB"/>
        <charset val="136"/>
      </rPr>
      <t>統籌</t>
    </r>
  </si>
  <si>
    <r>
      <rPr>
        <sz val="11"/>
        <color theme="1"/>
        <rFont val="DFKai-SB"/>
        <charset val="136"/>
      </rPr>
      <t>何文滔</t>
    </r>
  </si>
  <si>
    <r>
      <rPr>
        <sz val="11"/>
        <color theme="1"/>
        <rFont val="DFKai-SB"/>
        <charset val="136"/>
      </rPr>
      <t>澳門製皂</t>
    </r>
  </si>
  <si>
    <r>
      <rPr>
        <sz val="11"/>
        <color theme="1"/>
        <rFont val="DFKai-SB"/>
        <charset val="136"/>
      </rPr>
      <t>創辦人</t>
    </r>
  </si>
  <si>
    <r>
      <rPr>
        <sz val="11"/>
        <color theme="1"/>
        <rFont val="DFKai-SB"/>
        <charset val="136"/>
      </rPr>
      <t>孫豎峰</t>
    </r>
  </si>
  <si>
    <r>
      <rPr>
        <sz val="11"/>
        <color theme="1"/>
        <rFont val="DFKai-SB"/>
        <charset val="136"/>
      </rPr>
      <t>以撒澳門有限公司</t>
    </r>
  </si>
  <si>
    <r>
      <rPr>
        <sz val="11"/>
        <color theme="1"/>
        <rFont val="DFKai-SB"/>
        <charset val="136"/>
      </rPr>
      <t>許慧敏</t>
    </r>
  </si>
  <si>
    <r>
      <rPr>
        <sz val="11"/>
        <color theme="1"/>
        <rFont val="DFKai-SB"/>
        <charset val="136"/>
      </rPr>
      <t>銀葵醫院</t>
    </r>
  </si>
  <si>
    <r>
      <rPr>
        <sz val="11"/>
        <color theme="1"/>
        <rFont val="DFKai-SB"/>
        <charset val="136"/>
      </rPr>
      <t>行政經理</t>
    </r>
  </si>
  <si>
    <r>
      <rPr>
        <sz val="11"/>
        <color theme="1"/>
        <rFont val="DFKai-SB"/>
        <charset val="136"/>
      </rPr>
      <t>陳錦達</t>
    </r>
  </si>
  <si>
    <r>
      <rPr>
        <sz val="11"/>
        <color theme="1"/>
        <rFont val="DFKai-SB"/>
        <charset val="136"/>
      </rPr>
      <t>紅軍貿易行</t>
    </r>
  </si>
  <si>
    <r>
      <rPr>
        <sz val="11"/>
        <color theme="1"/>
        <rFont val="DFKai-SB"/>
        <charset val="136"/>
      </rPr>
      <t>龔泳騏</t>
    </r>
  </si>
  <si>
    <r>
      <rPr>
        <sz val="11"/>
        <color theme="1"/>
        <rFont val="DFKai-SB"/>
        <charset val="136"/>
      </rPr>
      <t>長春閣</t>
    </r>
  </si>
  <si>
    <r>
      <rPr>
        <sz val="11"/>
        <color theme="1"/>
        <rFont val="DFKai-SB"/>
        <charset val="136"/>
      </rPr>
      <t>業務經理</t>
    </r>
  </si>
  <si>
    <r>
      <rPr>
        <sz val="11"/>
        <color theme="1"/>
        <rFont val="Times New Roman"/>
        <charset val="134"/>
      </rPr>
      <t>07</t>
    </r>
    <r>
      <rPr>
        <sz val="11"/>
        <color theme="1"/>
        <rFont val="DFKai-SB"/>
        <charset val="136"/>
      </rPr>
      <t>青年中醫生</t>
    </r>
    <r>
      <rPr>
        <sz val="11"/>
        <color theme="1"/>
        <rFont val="Times New Roman"/>
        <charset val="134"/>
      </rPr>
      <t>/</t>
    </r>
    <r>
      <rPr>
        <sz val="11"/>
        <color theme="1"/>
        <rFont val="DFKai-SB"/>
        <charset val="136"/>
      </rPr>
      <t>學生</t>
    </r>
  </si>
  <si>
    <r>
      <rPr>
        <sz val="11"/>
        <color theme="1"/>
        <rFont val="DFKai-SB"/>
        <charset val="136"/>
      </rPr>
      <t>蔡通</t>
    </r>
  </si>
  <si>
    <r>
      <rPr>
        <sz val="11"/>
        <color theme="1"/>
        <rFont val="DFKai-SB"/>
        <charset val="136"/>
      </rPr>
      <t>澳門中醫生</t>
    </r>
  </si>
  <si>
    <r>
      <rPr>
        <sz val="11"/>
        <color theme="1"/>
        <rFont val="DFKai-SB"/>
        <charset val="136"/>
      </rPr>
      <t>中醫生</t>
    </r>
  </si>
  <si>
    <r>
      <rPr>
        <sz val="11"/>
        <color theme="1"/>
        <rFont val="DFKai-SB"/>
        <charset val="136"/>
      </rPr>
      <t>周稀鳴</t>
    </r>
  </si>
  <si>
    <r>
      <rPr>
        <sz val="11"/>
        <color theme="1"/>
        <rFont val="DFKai-SB"/>
        <charset val="136"/>
      </rPr>
      <t>澳門中醫生公會</t>
    </r>
    <r>
      <rPr>
        <sz val="11"/>
        <color theme="1"/>
        <rFont val="Times New Roman"/>
        <charset val="134"/>
      </rPr>
      <t>Macao Traditional Chinese Medicine Doctors Association</t>
    </r>
  </si>
  <si>
    <r>
      <rPr>
        <sz val="11"/>
        <color theme="1"/>
        <rFont val="DFKai-SB"/>
        <charset val="136"/>
      </rPr>
      <t>石崇榮</t>
    </r>
  </si>
  <si>
    <r>
      <rPr>
        <sz val="11"/>
        <color theme="1"/>
        <rFont val="DFKai-SB"/>
        <charset val="136"/>
      </rPr>
      <t>澳門中醫藥學會</t>
    </r>
    <r>
      <rPr>
        <sz val="11"/>
        <color theme="1"/>
        <rFont val="Times New Roman"/>
        <charset val="134"/>
      </rPr>
      <t>AIPPMCM</t>
    </r>
  </si>
  <si>
    <r>
      <rPr>
        <sz val="11"/>
        <color theme="1"/>
        <rFont val="DFKai-SB"/>
        <charset val="136"/>
      </rPr>
      <t>梁文俊</t>
    </r>
  </si>
  <si>
    <r>
      <rPr>
        <sz val="11"/>
        <color theme="1"/>
        <rFont val="DFKai-SB"/>
        <charset val="136"/>
      </rPr>
      <t>澳門中醫藥學會</t>
    </r>
    <r>
      <rPr>
        <sz val="11"/>
        <color theme="1"/>
        <rFont val="Times New Roman"/>
        <charset val="134"/>
      </rPr>
      <t xml:space="preserve">                                          Associação de Farmácia de Medicina de Macau</t>
    </r>
  </si>
  <si>
    <r>
      <rPr>
        <sz val="11"/>
        <color theme="1"/>
        <rFont val="DFKai-SB"/>
        <charset val="136"/>
      </rPr>
      <t>蔣永興</t>
    </r>
  </si>
  <si>
    <r>
      <rPr>
        <sz val="11"/>
        <color theme="1"/>
        <rFont val="DFKai-SB"/>
        <charset val="136"/>
      </rPr>
      <t>澳門中醫藥學會</t>
    </r>
    <r>
      <rPr>
        <sz val="11"/>
        <color theme="1"/>
        <rFont val="Times New Roman"/>
        <charset val="134"/>
      </rPr>
      <t xml:space="preserve">                                                    Associação de Farmácia de Medicina de Macau</t>
    </r>
  </si>
  <si>
    <r>
      <rPr>
        <sz val="11"/>
        <color theme="1"/>
        <rFont val="DFKai-SB"/>
        <charset val="136"/>
      </rPr>
      <t>闕旗旗</t>
    </r>
  </si>
  <si>
    <r>
      <rPr>
        <sz val="11"/>
        <color theme="1"/>
        <rFont val="DFKai-SB"/>
        <charset val="136"/>
      </rPr>
      <t>澳門國際健康管理協會</t>
    </r>
  </si>
  <si>
    <r>
      <rPr>
        <sz val="11"/>
        <color theme="1"/>
        <rFont val="DFKai-SB"/>
        <charset val="136"/>
      </rPr>
      <t>黃穎瓊</t>
    </r>
  </si>
  <si>
    <r>
      <rPr>
        <sz val="11"/>
        <color theme="1"/>
        <rFont val="DFKai-SB"/>
        <charset val="136"/>
      </rPr>
      <t>澳門國際中醫藥科技協會</t>
    </r>
  </si>
  <si>
    <r>
      <rPr>
        <sz val="11"/>
        <color theme="1"/>
        <rFont val="DFKai-SB"/>
        <charset val="136"/>
      </rPr>
      <t>秦杏儀</t>
    </r>
  </si>
  <si>
    <r>
      <rPr>
        <sz val="11"/>
        <color theme="1"/>
        <rFont val="DFKai-SB"/>
        <charset val="136"/>
      </rPr>
      <t>澳門藥學會</t>
    </r>
  </si>
  <si>
    <r>
      <rPr>
        <sz val="11"/>
        <color theme="1"/>
        <rFont val="DFKai-SB"/>
        <charset val="136"/>
      </rPr>
      <t>何舜發</t>
    </r>
  </si>
  <si>
    <r>
      <rPr>
        <sz val="11"/>
        <color theme="1"/>
        <rFont val="DFKai-SB"/>
        <charset val="136"/>
      </rPr>
      <t>澳門醫療人員協會</t>
    </r>
  </si>
  <si>
    <r>
      <rPr>
        <sz val="11"/>
        <color theme="1"/>
        <rFont val="DFKai-SB"/>
        <charset val="136"/>
      </rPr>
      <t>夏京文</t>
    </r>
  </si>
  <si>
    <r>
      <rPr>
        <sz val="11"/>
        <color theme="1"/>
        <rFont val="DFKai-SB"/>
        <charset val="136"/>
      </rPr>
      <t>澳門醫學科技研究協會</t>
    </r>
  </si>
  <si>
    <r>
      <rPr>
        <sz val="11"/>
        <color theme="1"/>
        <rFont val="DFKai-SB"/>
        <charset val="136"/>
      </rPr>
      <t>孫潔</t>
    </r>
  </si>
  <si>
    <r>
      <rPr>
        <sz val="11"/>
        <color theme="1"/>
        <rFont val="DFKai-SB"/>
        <charset val="136"/>
      </rPr>
      <t>澳門中華中醫藥學會</t>
    </r>
  </si>
  <si>
    <r>
      <rPr>
        <sz val="11"/>
        <color theme="1"/>
        <rFont val="DFKai-SB"/>
        <charset val="136"/>
      </rPr>
      <t>廖潤輝</t>
    </r>
  </si>
  <si>
    <r>
      <rPr>
        <sz val="11"/>
        <color theme="1"/>
        <rFont val="DFKai-SB"/>
        <charset val="136"/>
      </rPr>
      <t>關樹權</t>
    </r>
  </si>
  <si>
    <r>
      <rPr>
        <sz val="11"/>
        <color theme="1"/>
        <rFont val="DFKai-SB"/>
        <charset val="136"/>
      </rPr>
      <t>澳門中藥業公會</t>
    </r>
  </si>
  <si>
    <r>
      <rPr>
        <sz val="11"/>
        <color theme="1"/>
        <rFont val="DFKai-SB"/>
        <charset val="136"/>
      </rPr>
      <t>龔樹根</t>
    </r>
  </si>
  <si>
    <r>
      <rPr>
        <sz val="11"/>
        <color theme="1"/>
        <rFont val="DFKai-SB"/>
        <charset val="136"/>
      </rPr>
      <t>澳門中醫藥學會</t>
    </r>
  </si>
  <si>
    <r>
      <rPr>
        <sz val="11"/>
        <color theme="1"/>
        <rFont val="DFKai-SB"/>
        <charset val="136"/>
      </rPr>
      <t>去年出席開幕式</t>
    </r>
    <r>
      <rPr>
        <sz val="11"/>
        <color theme="1"/>
        <rFont val="Times New Roman"/>
        <charset val="134"/>
      </rPr>
      <t xml:space="preserve">         </t>
    </r>
    <r>
      <rPr>
        <sz val="11"/>
        <color theme="1"/>
        <rFont val="DFKai-SB"/>
        <charset val="136"/>
      </rPr>
      <t>請派意協助發邀請函原件</t>
    </r>
  </si>
  <si>
    <r>
      <rPr>
        <sz val="11"/>
        <color theme="1"/>
        <rFont val="DFKai-SB"/>
        <charset val="136"/>
      </rPr>
      <t>張俊青</t>
    </r>
  </si>
  <si>
    <r>
      <rPr>
        <sz val="11"/>
        <color theme="1"/>
        <rFont val="DFKai-SB"/>
        <charset val="136"/>
      </rPr>
      <t>澳門中醫研究會</t>
    </r>
  </si>
  <si>
    <r>
      <rPr>
        <b/>
        <sz val="11"/>
        <color theme="1"/>
        <rFont val="Times New Roman"/>
        <charset val="134"/>
      </rPr>
      <t>1-2</t>
    </r>
    <r>
      <rPr>
        <b/>
        <sz val="11"/>
        <color theme="1"/>
        <rFont val="DFKai-SB"/>
        <charset val="136"/>
      </rPr>
      <t>中國內地嘉賓小計：</t>
    </r>
    <r>
      <rPr>
        <b/>
        <sz val="11"/>
        <color theme="1"/>
        <rFont val="Times New Roman"/>
        <charset val="134"/>
      </rPr>
      <t>300</t>
    </r>
    <r>
      <rPr>
        <b/>
        <sz val="11"/>
        <color theme="1"/>
        <rFont val="DFKai-SB"/>
        <charset val="136"/>
      </rPr>
      <t>人（</t>
    </r>
    <r>
      <rPr>
        <b/>
        <sz val="11"/>
        <color theme="1"/>
        <rFont val="Times New Roman"/>
        <charset val="134"/>
      </rPr>
      <t>VVIP 9</t>
    </r>
    <r>
      <rPr>
        <b/>
        <sz val="11"/>
        <color theme="1"/>
        <rFont val="DFKai-SB"/>
        <charset val="136"/>
      </rPr>
      <t>人，專家委員</t>
    </r>
    <r>
      <rPr>
        <b/>
        <sz val="11"/>
        <color theme="1"/>
        <rFont val="Times New Roman"/>
        <charset val="134"/>
      </rPr>
      <t>9</t>
    </r>
    <r>
      <rPr>
        <b/>
        <sz val="11"/>
        <color theme="1"/>
        <rFont val="DFKai-SB"/>
        <charset val="136"/>
      </rPr>
      <t>人，</t>
    </r>
    <r>
      <rPr>
        <b/>
        <sz val="11"/>
        <color theme="1"/>
        <rFont val="Times New Roman"/>
        <charset val="134"/>
      </rPr>
      <t>VIP 64</t>
    </r>
    <r>
      <rPr>
        <b/>
        <sz val="11"/>
        <color theme="1"/>
        <rFont val="DFKai-SB"/>
        <charset val="136"/>
      </rPr>
      <t>人，</t>
    </r>
    <r>
      <rPr>
        <b/>
        <sz val="11"/>
        <color theme="1"/>
        <rFont val="Times New Roman"/>
        <charset val="134"/>
      </rPr>
      <t>GUEST 218</t>
    </r>
    <r>
      <rPr>
        <b/>
        <sz val="11"/>
        <color theme="1"/>
        <rFont val="DFKai-SB"/>
        <charset val="136"/>
      </rPr>
      <t>人）</t>
    </r>
  </si>
  <si>
    <r>
      <rPr>
        <sz val="11"/>
        <color theme="1"/>
        <rFont val="DFKai-SB"/>
        <charset val="136"/>
      </rPr>
      <t>王琦</t>
    </r>
  </si>
  <si>
    <t>——</t>
  </si>
  <si>
    <r>
      <rPr>
        <sz val="11"/>
        <color theme="1"/>
        <rFont val="DFKai-SB"/>
        <charset val="136"/>
      </rPr>
      <t>國醫大師</t>
    </r>
  </si>
  <si>
    <r>
      <rPr>
        <sz val="11"/>
        <color theme="1"/>
        <rFont val="DFKai-SB"/>
        <charset val="136"/>
      </rPr>
      <t>劉敏如</t>
    </r>
  </si>
  <si>
    <r>
      <rPr>
        <sz val="11"/>
        <color theme="1"/>
        <rFont val="DFKai-SB"/>
        <charset val="136"/>
      </rPr>
      <t>屠鵬飛</t>
    </r>
  </si>
  <si>
    <r>
      <rPr>
        <sz val="11"/>
        <color theme="1"/>
        <rFont val="DFKai-SB"/>
        <charset val="136"/>
      </rPr>
      <t>北京大學藥學院天然藥物學系</t>
    </r>
  </si>
  <si>
    <r>
      <rPr>
        <sz val="11"/>
        <color theme="1"/>
        <rFont val="DFKai-SB"/>
        <charset val="136"/>
      </rPr>
      <t>系主任、教授</t>
    </r>
  </si>
  <si>
    <r>
      <rPr>
        <sz val="11"/>
        <color theme="1"/>
        <rFont val="DFKai-SB"/>
        <charset val="136"/>
      </rPr>
      <t>任德權</t>
    </r>
  </si>
  <si>
    <r>
      <rPr>
        <sz val="11"/>
        <color theme="1"/>
        <rFont val="DFKai-SB"/>
        <charset val="136"/>
      </rPr>
      <t>東南大學</t>
    </r>
  </si>
  <si>
    <r>
      <rPr>
        <sz val="11"/>
        <color theme="1"/>
        <rFont val="DFKai-SB"/>
        <charset val="136"/>
      </rPr>
      <t>教授（原國家食品藥品監督管理局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DFKai-SB"/>
        <charset val="136"/>
      </rPr>
      <t>副局長）</t>
    </r>
  </si>
  <si>
    <r>
      <rPr>
        <sz val="11"/>
        <color theme="1"/>
        <rFont val="DFKai-SB"/>
        <charset val="136"/>
      </rPr>
      <t>張伯禮</t>
    </r>
  </si>
  <si>
    <r>
      <rPr>
        <sz val="11"/>
        <color theme="1"/>
        <rFont val="DFKai-SB"/>
        <charset val="136"/>
      </rPr>
      <t>天津中醫藥大學</t>
    </r>
  </si>
  <si>
    <r>
      <rPr>
        <sz val="11"/>
        <color theme="1"/>
        <rFont val="DFKai-SB"/>
        <charset val="136"/>
      </rPr>
      <t>邵蓉</t>
    </r>
  </si>
  <si>
    <r>
      <rPr>
        <sz val="11"/>
        <color theme="1"/>
        <rFont val="DFKai-SB"/>
        <charset val="136"/>
      </rPr>
      <t>中國藥科大學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DFKai-SB"/>
        <charset val="136"/>
      </rPr>
      <t>國家藥物政策與醫藥產業經濟研究中心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</si>
  <si>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DFKai-SB"/>
        <charset val="136"/>
      </rPr>
      <t>執行副主任、教授</t>
    </r>
  </si>
  <si>
    <r>
      <rPr>
        <sz val="11"/>
        <color theme="1"/>
        <rFont val="DFKai-SB"/>
        <charset val="136"/>
      </rPr>
      <t>葉祖光</t>
    </r>
  </si>
  <si>
    <r>
      <rPr>
        <sz val="11"/>
        <color theme="1"/>
        <rFont val="DFKai-SB"/>
        <charset val="136"/>
      </rPr>
      <t>中國中醫科學院</t>
    </r>
  </si>
  <si>
    <r>
      <rPr>
        <sz val="11"/>
        <color theme="1"/>
        <rFont val="DFKai-SB"/>
        <charset val="136"/>
      </rPr>
      <t>教授，首席研究員</t>
    </r>
  </si>
  <si>
    <r>
      <rPr>
        <sz val="11"/>
        <color theme="1"/>
        <rFont val="Times New Roman"/>
        <charset val="134"/>
      </rPr>
      <t>1-2</t>
    </r>
    <r>
      <rPr>
        <sz val="11"/>
        <color theme="1"/>
        <rFont val="DFKai-SB"/>
        <charset val="134"/>
      </rPr>
      <t>中國內地</t>
    </r>
  </si>
  <si>
    <r>
      <rPr>
        <sz val="11"/>
        <color theme="1"/>
        <rFont val="Times New Roman"/>
        <charset val="134"/>
      </rPr>
      <t>04</t>
    </r>
    <r>
      <rPr>
        <sz val="11"/>
        <color theme="1"/>
        <rFont val="DFKai-SB"/>
        <charset val="134"/>
      </rPr>
      <t>醫療機構</t>
    </r>
  </si>
  <si>
    <r>
      <rPr>
        <sz val="11"/>
        <color theme="1"/>
        <rFont val="DFKai-SB"/>
        <charset val="134"/>
      </rPr>
      <t>呂玉波</t>
    </r>
  </si>
  <si>
    <r>
      <rPr>
        <sz val="11"/>
        <color theme="1"/>
        <rFont val="DFKai-SB"/>
        <charset val="134"/>
      </rPr>
      <t>廣東省中醫院</t>
    </r>
  </si>
  <si>
    <r>
      <rPr>
        <sz val="11"/>
        <color theme="1"/>
        <rFont val="DFKai-SB"/>
        <charset val="134"/>
      </rPr>
      <t>名譽院長</t>
    </r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</si>
  <si>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DFKai-SB"/>
        <charset val="134"/>
      </rPr>
      <t>專家委員</t>
    </r>
  </si>
  <si>
    <r>
      <rPr>
        <sz val="11"/>
        <color theme="1"/>
        <rFont val="DFKai-SB"/>
        <charset val="134"/>
      </rPr>
      <t>瑞蓮莊</t>
    </r>
  </si>
  <si>
    <r>
      <rPr>
        <sz val="11"/>
        <color theme="1"/>
        <rFont val="DFKai-SB"/>
        <charset val="134"/>
      </rPr>
      <t>簽約見證嘉賓</t>
    </r>
    <r>
      <rPr>
        <sz val="11"/>
        <color theme="1"/>
        <rFont val="Times New Roman"/>
        <charset val="134"/>
      </rPr>
      <t>/</t>
    </r>
    <r>
      <rPr>
        <sz val="11"/>
        <color theme="1"/>
        <rFont val="DFKai-SB"/>
        <charset val="134"/>
      </rPr>
      <t>支持單位</t>
    </r>
  </si>
  <si>
    <r>
      <rPr>
        <sz val="11"/>
        <color rgb="FF000000"/>
        <rFont val="DFKai-SB"/>
        <charset val="134"/>
      </rPr>
      <t>陳達燦</t>
    </r>
  </si>
  <si>
    <r>
      <rPr>
        <sz val="11"/>
        <color rgb="FF000000"/>
        <rFont val="DFKai-SB"/>
        <charset val="134"/>
      </rPr>
      <t>廣東省中醫院</t>
    </r>
  </si>
  <si>
    <r>
      <rPr>
        <sz val="11"/>
        <color rgb="FF000000"/>
        <rFont val="DFKai-SB"/>
        <charset val="134"/>
      </rPr>
      <t>院長</t>
    </r>
  </si>
  <si>
    <r>
      <rPr>
        <sz val="11"/>
        <color rgb="FF000000"/>
        <rFont val="DFKai-SB"/>
        <charset val="134"/>
      </rPr>
      <t>瑞蓮莊</t>
    </r>
  </si>
  <si>
    <r>
      <rPr>
        <sz val="11"/>
        <color rgb="FF000000"/>
        <rFont val="DFKai-SB"/>
        <charset val="134"/>
      </rPr>
      <t>簽約嘉賓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DFKai-SB"/>
        <charset val="134"/>
      </rPr>
      <t>支持</t>
    </r>
    <r>
      <rPr>
        <sz val="11"/>
        <color rgb="FF000000"/>
        <rFont val="华文楷体"/>
        <charset val="134"/>
      </rPr>
      <t>单</t>
    </r>
    <r>
      <rPr>
        <sz val="11"/>
        <color rgb="FF000000"/>
        <rFont val="DFKai-SB"/>
        <charset val="134"/>
      </rPr>
      <t>位</t>
    </r>
  </si>
  <si>
    <r>
      <rPr>
        <sz val="11"/>
        <color theme="1"/>
        <rFont val="DFKai-SB"/>
        <charset val="134"/>
      </rPr>
      <t>楊志敏</t>
    </r>
  </si>
  <si>
    <r>
      <rPr>
        <sz val="11"/>
        <color theme="1"/>
        <rFont val="DFKai-SB"/>
        <charset val="134"/>
      </rPr>
      <t>副院長</t>
    </r>
  </si>
  <si>
    <r>
      <rPr>
        <sz val="11"/>
        <color theme="1"/>
        <rFont val="DFKai-SB"/>
        <charset val="134"/>
      </rPr>
      <t>賓煒</t>
    </r>
  </si>
  <si>
    <r>
      <rPr>
        <sz val="11"/>
        <color theme="1"/>
        <rFont val="DFKai-SB"/>
        <charset val="134"/>
      </rPr>
      <t>健康管理中心大科秘書</t>
    </r>
  </si>
  <si>
    <r>
      <rPr>
        <sz val="11"/>
        <color theme="1"/>
        <rFont val="DFKai-SB"/>
        <charset val="136"/>
      </rPr>
      <t>徐慶鋒</t>
    </r>
  </si>
  <si>
    <r>
      <rPr>
        <sz val="11"/>
        <color theme="1"/>
        <rFont val="DFKai-SB"/>
        <charset val="136"/>
      </rPr>
      <t>廣東省中醫藥局</t>
    </r>
  </si>
  <si>
    <r>
      <rPr>
        <sz val="11"/>
        <color theme="1"/>
        <rFont val="DFKai-SB"/>
        <charset val="136"/>
      </rPr>
      <t>徐超龍</t>
    </r>
  </si>
  <si>
    <r>
      <rPr>
        <sz val="11"/>
        <color theme="1"/>
        <rFont val="DFKai-SB"/>
        <charset val="136"/>
      </rPr>
      <t>珠海市衛生健康局</t>
    </r>
  </si>
  <si>
    <r>
      <rPr>
        <sz val="11"/>
        <color theme="1"/>
        <rFont val="DFKai-SB"/>
        <charset val="136"/>
      </rPr>
      <t>牛敬</t>
    </r>
  </si>
  <si>
    <r>
      <rPr>
        <sz val="11"/>
        <color theme="1"/>
        <rFont val="DFKai-SB"/>
        <charset val="136"/>
      </rPr>
      <t>橫琴新區</t>
    </r>
  </si>
  <si>
    <r>
      <rPr>
        <sz val="11"/>
        <color theme="1"/>
        <rFont val="DFKai-SB"/>
        <charset val="136"/>
      </rPr>
      <t>黨委書記</t>
    </r>
  </si>
  <si>
    <r>
      <rPr>
        <sz val="11"/>
        <color theme="1"/>
        <rFont val="DFKai-SB"/>
        <charset val="136"/>
      </rPr>
      <t>楊川</t>
    </r>
  </si>
  <si>
    <r>
      <rPr>
        <sz val="11"/>
        <color theme="1"/>
        <rFont val="DFKai-SB"/>
        <charset val="136"/>
      </rPr>
      <t>黨委副書記、管委會主任</t>
    </r>
  </si>
  <si>
    <r>
      <rPr>
        <sz val="11"/>
        <color theme="1"/>
        <rFont val="DFKai-SB"/>
        <charset val="136"/>
      </rPr>
      <t>李娟</t>
    </r>
  </si>
  <si>
    <r>
      <rPr>
        <sz val="11"/>
        <color theme="1"/>
        <rFont val="DFKai-SB"/>
        <charset val="136"/>
      </rPr>
      <t>橫琴新區管委會澳門事務局</t>
    </r>
  </si>
  <si>
    <r>
      <rPr>
        <sz val="11"/>
        <color theme="1"/>
        <rFont val="DFKai-SB"/>
        <charset val="136"/>
      </rPr>
      <t>副局長</t>
    </r>
  </si>
  <si>
    <r>
      <rPr>
        <sz val="11"/>
        <color theme="1"/>
        <rFont val="DFKai-SB"/>
        <charset val="136"/>
      </rPr>
      <t>張兆豐</t>
    </r>
  </si>
  <si>
    <r>
      <rPr>
        <sz val="11"/>
        <color theme="1"/>
        <rFont val="DFKai-SB"/>
        <charset val="136"/>
      </rPr>
      <t>生物醫藥處處長</t>
    </r>
  </si>
  <si>
    <r>
      <rPr>
        <sz val="11"/>
        <color theme="1"/>
        <rFont val="DFKai-SB"/>
        <charset val="136"/>
      </rPr>
      <t>王瑞軍</t>
    </r>
  </si>
  <si>
    <r>
      <rPr>
        <sz val="11"/>
        <color theme="1"/>
        <rFont val="DFKai-SB"/>
        <charset val="136"/>
      </rPr>
      <t>廣東省科學技術廳</t>
    </r>
  </si>
  <si>
    <r>
      <rPr>
        <sz val="11"/>
        <color theme="1"/>
        <rFont val="DFKai-SB"/>
        <charset val="136"/>
      </rPr>
      <t>廳長</t>
    </r>
  </si>
  <si>
    <r>
      <rPr>
        <sz val="11"/>
        <color theme="1"/>
        <rFont val="DFKai-SB"/>
        <charset val="136"/>
      </rPr>
      <t>嚴振</t>
    </r>
  </si>
  <si>
    <r>
      <rPr>
        <sz val="11"/>
        <color theme="1"/>
        <rFont val="DFKai-SB"/>
        <charset val="136"/>
      </rPr>
      <t>廣東省藥品監督管理局</t>
    </r>
  </si>
  <si>
    <r>
      <rPr>
        <sz val="11"/>
        <color theme="1"/>
        <rFont val="DFKai-SB"/>
        <charset val="136"/>
      </rPr>
      <t>石學斌</t>
    </r>
  </si>
  <si>
    <r>
      <rPr>
        <sz val="11"/>
        <color theme="1"/>
        <rFont val="DFKai-SB"/>
        <charset val="136"/>
      </rPr>
      <t>珠海市市場監督管理局</t>
    </r>
  </si>
  <si>
    <r>
      <rPr>
        <sz val="11"/>
        <color theme="1"/>
        <rFont val="DFKai-SB"/>
        <charset val="136"/>
      </rPr>
      <t>王雷</t>
    </r>
  </si>
  <si>
    <r>
      <rPr>
        <sz val="11"/>
        <color theme="1"/>
        <rFont val="DFKai-SB"/>
        <charset val="136"/>
      </rPr>
      <t>珠海市科技創新局</t>
    </r>
  </si>
  <si>
    <r>
      <rPr>
        <sz val="11"/>
        <color theme="1"/>
        <rFont val="DFKai-SB"/>
        <charset val="136"/>
      </rPr>
      <t>王俊宇</t>
    </r>
  </si>
  <si>
    <r>
      <rPr>
        <sz val="11"/>
        <color theme="1"/>
        <rFont val="DFKai-SB"/>
        <charset val="136"/>
      </rPr>
      <t>黃攀</t>
    </r>
  </si>
  <si>
    <r>
      <rPr>
        <sz val="11"/>
        <color theme="1"/>
        <rFont val="DFKai-SB"/>
        <charset val="136"/>
      </rPr>
      <t>廣東省科技企業孵化器協會創業投資專業委員會</t>
    </r>
  </si>
  <si>
    <r>
      <rPr>
        <sz val="11"/>
        <color theme="1"/>
        <rFont val="DFKai-SB"/>
        <charset val="136"/>
      </rPr>
      <t>周惠</t>
    </r>
  </si>
  <si>
    <r>
      <rPr>
        <sz val="11"/>
        <color theme="1"/>
        <rFont val="DFKai-SB"/>
        <charset val="136"/>
      </rPr>
      <t>中國醫藥保健品進出口商會</t>
    </r>
  </si>
  <si>
    <r>
      <rPr>
        <sz val="11"/>
        <color theme="1"/>
        <rFont val="DFKai-SB"/>
        <charset val="136"/>
      </rPr>
      <t>多邀請</t>
    </r>
  </si>
  <si>
    <r>
      <rPr>
        <sz val="11"/>
        <color theme="1"/>
        <rFont val="DFKai-SB"/>
        <charset val="136"/>
      </rPr>
      <t>張偉良</t>
    </r>
  </si>
  <si>
    <r>
      <rPr>
        <sz val="11"/>
        <color theme="1"/>
        <rFont val="DFKai-SB"/>
        <charset val="136"/>
      </rPr>
      <t>廣東省科技技術情報研究所</t>
    </r>
  </si>
  <si>
    <r>
      <rPr>
        <sz val="11"/>
        <color theme="1"/>
        <rFont val="DFKai-SB"/>
        <charset val="136"/>
      </rPr>
      <t>副所長</t>
    </r>
  </si>
  <si>
    <r>
      <rPr>
        <sz val="11"/>
        <color theme="1"/>
        <rFont val="DFKai-SB"/>
        <charset val="136"/>
      </rPr>
      <t>曹暉</t>
    </r>
  </si>
  <si>
    <r>
      <rPr>
        <sz val="11"/>
        <color theme="1"/>
        <rFont val="DFKai-SB"/>
        <charset val="136"/>
      </rPr>
      <t>國家中藥現代化工程技術研究中心</t>
    </r>
  </si>
  <si>
    <r>
      <rPr>
        <sz val="11"/>
        <color theme="1"/>
        <rFont val="DFKai-SB"/>
        <charset val="136"/>
      </rPr>
      <t>陳冠林</t>
    </r>
  </si>
  <si>
    <r>
      <rPr>
        <sz val="11"/>
        <color theme="1"/>
        <rFont val="DFKai-SB"/>
        <charset val="136"/>
      </rPr>
      <t>廣州中醫藥大學</t>
    </r>
  </si>
  <si>
    <r>
      <rPr>
        <sz val="11"/>
        <color theme="1"/>
        <rFont val="DFKai-SB"/>
        <charset val="136"/>
      </rPr>
      <t>科技處處長</t>
    </r>
  </si>
  <si>
    <r>
      <rPr>
        <sz val="11"/>
        <color theme="1"/>
        <rFont val="DFKai-SB"/>
        <charset val="136"/>
      </rPr>
      <t>王宮</t>
    </r>
  </si>
  <si>
    <r>
      <rPr>
        <sz val="11"/>
        <color theme="1"/>
        <rFont val="DFKai-SB"/>
        <charset val="136"/>
      </rPr>
      <t>福建中醫藥大學</t>
    </r>
  </si>
  <si>
    <r>
      <rPr>
        <sz val="11"/>
        <color theme="1"/>
        <rFont val="DFKai-SB"/>
        <charset val="136"/>
      </rPr>
      <t>研究院副院長</t>
    </r>
  </si>
  <si>
    <r>
      <rPr>
        <sz val="11"/>
        <color theme="1"/>
        <rFont val="DFKai-SB"/>
        <charset val="136"/>
      </rPr>
      <t>張海青</t>
    </r>
  </si>
  <si>
    <r>
      <rPr>
        <sz val="11"/>
        <color theme="1"/>
        <rFont val="DFKai-SB"/>
        <charset val="136"/>
      </rPr>
      <t>福建中醫藥大學科技產業處</t>
    </r>
  </si>
  <si>
    <r>
      <rPr>
        <sz val="11"/>
        <color theme="1"/>
        <rFont val="DFKai-SB"/>
        <charset val="136"/>
      </rPr>
      <t>郭姣</t>
    </r>
  </si>
  <si>
    <r>
      <rPr>
        <sz val="11"/>
        <color theme="1"/>
        <rFont val="DFKai-SB"/>
        <charset val="136"/>
      </rPr>
      <t>廣東藥科大學</t>
    </r>
  </si>
  <si>
    <r>
      <rPr>
        <sz val="11"/>
        <color theme="1"/>
        <rFont val="DFKai-SB"/>
        <charset val="136"/>
      </rPr>
      <t>黎錦城</t>
    </r>
  </si>
  <si>
    <r>
      <rPr>
        <sz val="11"/>
        <color theme="1"/>
        <rFont val="DFKai-SB"/>
        <charset val="136"/>
      </rPr>
      <t>楊全</t>
    </r>
  </si>
  <si>
    <r>
      <rPr>
        <sz val="11"/>
        <color theme="1"/>
        <rFont val="DFKai-SB"/>
        <charset val="136"/>
      </rPr>
      <t>陳新</t>
    </r>
  </si>
  <si>
    <r>
      <rPr>
        <sz val="11"/>
        <color theme="1"/>
        <rFont val="DFKai-SB"/>
        <charset val="136"/>
      </rPr>
      <t>廣東工業大學</t>
    </r>
  </si>
  <si>
    <r>
      <rPr>
        <sz val="11"/>
        <color theme="1"/>
        <rFont val="DFKai-SB"/>
        <charset val="136"/>
      </rPr>
      <t>趙肅清</t>
    </r>
  </si>
  <si>
    <r>
      <rPr>
        <sz val="11"/>
        <color theme="1"/>
        <rFont val="DFKai-SB"/>
        <charset val="136"/>
      </rPr>
      <t>廣東工業大學生物醫藥學院</t>
    </r>
  </si>
  <si>
    <r>
      <rPr>
        <sz val="11"/>
        <color theme="1"/>
        <rFont val="DFKai-SB"/>
        <charset val="136"/>
      </rPr>
      <t>譚文</t>
    </r>
  </si>
  <si>
    <r>
      <rPr>
        <sz val="11"/>
        <color theme="1"/>
        <rFont val="DFKai-SB"/>
        <charset val="136"/>
      </rPr>
      <t>周德敏</t>
    </r>
  </si>
  <si>
    <r>
      <rPr>
        <sz val="11"/>
        <color theme="1"/>
        <rFont val="DFKai-SB"/>
        <charset val="136"/>
      </rPr>
      <t>北京大學藥學院</t>
    </r>
  </si>
  <si>
    <r>
      <rPr>
        <sz val="11"/>
        <color theme="1"/>
        <rFont val="DFKai-SB"/>
        <charset val="136"/>
      </rPr>
      <t>宋書香</t>
    </r>
  </si>
  <si>
    <r>
      <rPr>
        <sz val="11"/>
        <color theme="1"/>
        <rFont val="DFKai-SB"/>
        <charset val="136"/>
      </rPr>
      <t>北京大學天然藥物重點實驗室</t>
    </r>
  </si>
  <si>
    <r>
      <rPr>
        <sz val="11"/>
        <color theme="1"/>
        <rFont val="DFKai-SB"/>
        <charset val="136"/>
      </rPr>
      <t>辦公室主任</t>
    </r>
  </si>
  <si>
    <r>
      <rPr>
        <sz val="11"/>
        <color theme="1"/>
        <rFont val="DFKai-SB"/>
        <charset val="136"/>
      </rPr>
      <t>張超</t>
    </r>
  </si>
  <si>
    <r>
      <rPr>
        <sz val="11"/>
        <color theme="1"/>
        <rFont val="DFKai-SB"/>
        <charset val="136"/>
      </rPr>
      <t>中山大學生物醫藥學院</t>
    </r>
  </si>
  <si>
    <r>
      <rPr>
        <sz val="11"/>
        <color theme="1"/>
        <rFont val="DFKai-SB"/>
        <charset val="136"/>
      </rPr>
      <t>楊越雄</t>
    </r>
  </si>
  <si>
    <r>
      <rPr>
        <sz val="11"/>
        <color theme="1"/>
        <rFont val="DFKai-SB"/>
        <charset val="136"/>
      </rPr>
      <t>中山大學醫療器械有限公司</t>
    </r>
  </si>
  <si>
    <r>
      <rPr>
        <sz val="11"/>
        <color theme="1"/>
        <rFont val="DFKai-SB"/>
        <charset val="136"/>
      </rPr>
      <t>葉文才</t>
    </r>
  </si>
  <si>
    <r>
      <rPr>
        <sz val="11"/>
        <color theme="1"/>
        <rFont val="DFKai-SB"/>
        <charset val="136"/>
      </rPr>
      <t>暨南大學</t>
    </r>
  </si>
  <si>
    <r>
      <rPr>
        <sz val="11"/>
        <color theme="1"/>
        <rFont val="DFKai-SB"/>
        <charset val="136"/>
      </rPr>
      <t>林滿</t>
    </r>
  </si>
  <si>
    <r>
      <rPr>
        <sz val="11"/>
        <color theme="1"/>
        <rFont val="DFKai-SB"/>
        <charset val="136"/>
      </rPr>
      <t>肖誼</t>
    </r>
  </si>
  <si>
    <r>
      <rPr>
        <sz val="11"/>
        <color theme="1"/>
        <rFont val="DFKai-SB"/>
        <charset val="136"/>
      </rPr>
      <t>科技處</t>
    </r>
  </si>
  <si>
    <r>
      <rPr>
        <sz val="11"/>
        <color theme="1"/>
        <rFont val="DFKai-SB"/>
        <charset val="136"/>
      </rPr>
      <t>余曙光</t>
    </r>
  </si>
  <si>
    <r>
      <rPr>
        <sz val="11"/>
        <color theme="1"/>
        <rFont val="DFKai-SB"/>
        <charset val="136"/>
      </rPr>
      <t>成都中醫藥大學</t>
    </r>
  </si>
  <si>
    <r>
      <rPr>
        <sz val="11"/>
        <color theme="1"/>
        <rFont val="DFKai-SB"/>
        <charset val="136"/>
      </rPr>
      <t>劉友平</t>
    </r>
  </si>
  <si>
    <r>
      <rPr>
        <sz val="11"/>
        <color theme="1"/>
        <rFont val="DFKai-SB"/>
        <charset val="136"/>
      </rPr>
      <t>成都中醫藥大學科技處</t>
    </r>
  </si>
  <si>
    <r>
      <rPr>
        <sz val="11"/>
        <color theme="1"/>
        <rFont val="DFKai-SB"/>
        <charset val="136"/>
      </rPr>
      <t>傅超美</t>
    </r>
  </si>
  <si>
    <r>
      <rPr>
        <sz val="11"/>
        <color theme="1"/>
        <rFont val="DFKai-SB"/>
        <charset val="136"/>
      </rPr>
      <t>成都中醫藥大學藥學院</t>
    </r>
  </si>
  <si>
    <r>
      <rPr>
        <sz val="11"/>
        <color theme="1"/>
        <rFont val="Times New Roman"/>
        <charset val="134"/>
      </rPr>
      <t>03</t>
    </r>
    <r>
      <rPr>
        <sz val="11"/>
        <color theme="1"/>
        <rFont val="DFKai-SB"/>
        <charset val="134"/>
      </rPr>
      <t>高校</t>
    </r>
    <r>
      <rPr>
        <sz val="11"/>
        <color theme="1"/>
        <rFont val="Times New Roman"/>
        <charset val="134"/>
      </rPr>
      <t>/</t>
    </r>
    <r>
      <rPr>
        <sz val="11"/>
        <color theme="1"/>
        <rFont val="DFKai-SB"/>
        <charset val="134"/>
      </rPr>
      <t>科研機構</t>
    </r>
  </si>
  <si>
    <r>
      <rPr>
        <sz val="11"/>
        <color theme="1"/>
        <rFont val="DFKai-SB"/>
        <charset val="134"/>
      </rPr>
      <t>楊欽河</t>
    </r>
  </si>
  <si>
    <r>
      <rPr>
        <sz val="11"/>
        <color theme="1"/>
        <rFont val="DFKai-SB"/>
        <charset val="134"/>
      </rPr>
      <t>暨南大學中醫學院</t>
    </r>
  </si>
  <si>
    <r>
      <rPr>
        <sz val="11"/>
        <color theme="1"/>
        <rFont val="DFKai-SB"/>
        <charset val="134"/>
      </rPr>
      <t>侯曉暉</t>
    </r>
  </si>
  <si>
    <r>
      <rPr>
        <sz val="11"/>
        <color theme="1"/>
        <rFont val="DFKai-SB"/>
        <charset val="134"/>
      </rPr>
      <t>廣州體育學院運康學院</t>
    </r>
  </si>
  <si>
    <r>
      <rPr>
        <sz val="11"/>
        <color theme="1"/>
        <rFont val="DFKai-SB"/>
        <charset val="134"/>
      </rPr>
      <t>院長</t>
    </r>
  </si>
  <si>
    <r>
      <rPr>
        <sz val="11"/>
        <color theme="1"/>
        <rFont val="DFKai-SB"/>
        <charset val="134"/>
      </rPr>
      <t>杜志雲</t>
    </r>
  </si>
  <si>
    <r>
      <rPr>
        <sz val="11"/>
        <color theme="1"/>
        <rFont val="DFKai-SB"/>
        <charset val="134"/>
      </rPr>
      <t>廣東工業大學輕工化工學院</t>
    </r>
  </si>
  <si>
    <r>
      <rPr>
        <sz val="11"/>
        <color theme="1"/>
        <rFont val="DFKai-SB"/>
        <charset val="136"/>
      </rPr>
      <t>王省良</t>
    </r>
  </si>
  <si>
    <r>
      <rPr>
        <sz val="11"/>
        <color theme="1"/>
        <rFont val="DFKai-SB"/>
        <charset val="136"/>
      </rPr>
      <t>宋柏林</t>
    </r>
  </si>
  <si>
    <r>
      <rPr>
        <sz val="11"/>
        <color theme="1"/>
        <rFont val="DFKai-SB"/>
        <charset val="136"/>
      </rPr>
      <t>長春中醫藥大學</t>
    </r>
  </si>
  <si>
    <r>
      <rPr>
        <sz val="11"/>
        <color theme="1"/>
        <rFont val="DFKai-SB"/>
        <charset val="136"/>
      </rPr>
      <t>李燦東</t>
    </r>
  </si>
  <si>
    <r>
      <rPr>
        <sz val="11"/>
        <color theme="1"/>
        <rFont val="DFKai-SB"/>
        <charset val="136"/>
      </rPr>
      <t>徐安龍</t>
    </r>
  </si>
  <si>
    <r>
      <rPr>
        <sz val="11"/>
        <color theme="1"/>
        <rFont val="DFKai-SB"/>
        <charset val="136"/>
      </rPr>
      <t>北京中醫藥大學</t>
    </r>
  </si>
  <si>
    <r>
      <rPr>
        <sz val="11"/>
        <color theme="1"/>
        <rFont val="DFKai-SB"/>
        <charset val="136"/>
      </rPr>
      <t>徐建光</t>
    </r>
  </si>
  <si>
    <r>
      <rPr>
        <sz val="11"/>
        <color theme="1"/>
        <rFont val="DFKai-SB"/>
        <charset val="136"/>
      </rPr>
      <t>上海中醫藥大學</t>
    </r>
  </si>
  <si>
    <r>
      <rPr>
        <sz val="11"/>
        <color theme="1"/>
        <rFont val="DFKai-SB"/>
        <charset val="136"/>
      </rPr>
      <t>熊磊</t>
    </r>
  </si>
  <si>
    <r>
      <rPr>
        <sz val="11"/>
        <color theme="1"/>
        <rFont val="DFKai-SB"/>
        <charset val="136"/>
      </rPr>
      <t>雲南中醫藥大學</t>
    </r>
  </si>
  <si>
    <r>
      <rPr>
        <sz val="11"/>
        <color theme="1"/>
        <rFont val="DFKai-SB"/>
        <charset val="134"/>
      </rPr>
      <t>趙吉忠</t>
    </r>
  </si>
  <si>
    <r>
      <rPr>
        <sz val="11"/>
        <color theme="1"/>
        <rFont val="DFKai-SB"/>
        <charset val="134"/>
      </rPr>
      <t>北京趙大夫減肥醫學研究中心</t>
    </r>
  </si>
  <si>
    <r>
      <rPr>
        <sz val="11"/>
        <color theme="1"/>
        <rFont val="DFKai-SB"/>
        <charset val="134"/>
      </rPr>
      <t>主任</t>
    </r>
  </si>
  <si>
    <r>
      <rPr>
        <sz val="11"/>
        <color theme="1"/>
        <rFont val="DFKai-SB"/>
        <charset val="136"/>
      </rPr>
      <t>孫毅</t>
    </r>
  </si>
  <si>
    <r>
      <rPr>
        <sz val="11"/>
        <color theme="1"/>
        <rFont val="DFKai-SB"/>
        <charset val="136"/>
      </rPr>
      <t>成都百裕藥業</t>
    </r>
  </si>
  <si>
    <r>
      <rPr>
        <sz val="11"/>
        <color theme="1"/>
        <rFont val="DFKai-SB"/>
        <charset val="136"/>
      </rPr>
      <t>李楚源</t>
    </r>
  </si>
  <si>
    <r>
      <rPr>
        <sz val="11"/>
        <color theme="1"/>
        <rFont val="DFKai-SB"/>
        <charset val="136"/>
      </rPr>
      <t>廣州醫藥集團有限公司</t>
    </r>
  </si>
  <si>
    <r>
      <rPr>
        <sz val="11"/>
        <color theme="1"/>
        <rFont val="DFKai-SB"/>
        <charset val="136"/>
      </rPr>
      <t>王永輝</t>
    </r>
  </si>
  <si>
    <r>
      <rPr>
        <sz val="11"/>
        <color theme="1"/>
        <rFont val="DFKai-SB"/>
        <charset val="136"/>
      </rPr>
      <t>廣州市香雪製藥股份有限公司</t>
    </r>
  </si>
  <si>
    <r>
      <rPr>
        <sz val="11"/>
        <color theme="1"/>
        <rFont val="DFKai-SB"/>
        <charset val="136"/>
      </rPr>
      <t>閆希軍</t>
    </r>
  </si>
  <si>
    <r>
      <rPr>
        <sz val="11"/>
        <color theme="1"/>
        <rFont val="DFKai-SB"/>
        <charset val="136"/>
      </rPr>
      <t>天士力控股集團</t>
    </r>
  </si>
  <si>
    <r>
      <rPr>
        <sz val="11"/>
        <color theme="1"/>
        <rFont val="DFKai-SB"/>
        <charset val="136"/>
      </rPr>
      <t>董事局主席</t>
    </r>
  </si>
  <si>
    <r>
      <rPr>
        <sz val="11"/>
        <color theme="1"/>
        <rFont val="DFKai-SB"/>
        <charset val="136"/>
      </rPr>
      <t>邱華偉</t>
    </r>
  </si>
  <si>
    <r>
      <rPr>
        <sz val="11"/>
        <color theme="1"/>
        <rFont val="DFKai-SB"/>
        <charset val="136"/>
      </rPr>
      <t>華潤三九醫藥股份有限公司</t>
    </r>
  </si>
  <si>
    <r>
      <rPr>
        <sz val="11"/>
        <color theme="1"/>
        <rFont val="DFKai-SB"/>
        <charset val="136"/>
      </rPr>
      <t>總裁</t>
    </r>
  </si>
  <si>
    <r>
      <rPr>
        <sz val="11"/>
        <color theme="1"/>
        <rFont val="DFKai-SB"/>
        <charset val="136"/>
      </rPr>
      <t>郭家學</t>
    </r>
  </si>
  <si>
    <r>
      <rPr>
        <sz val="11"/>
        <color theme="1"/>
        <rFont val="DFKai-SB"/>
        <charset val="136"/>
      </rPr>
      <t>西安東盛集團有限公司</t>
    </r>
  </si>
  <si>
    <r>
      <rPr>
        <sz val="11"/>
        <color theme="1"/>
        <rFont val="KaiTi"/>
        <charset val="134"/>
      </rPr>
      <t>谢</t>
    </r>
    <r>
      <rPr>
        <sz val="11"/>
        <color theme="1"/>
        <rFont val="DFKai-SB"/>
        <charset val="136"/>
      </rPr>
      <t>炳</t>
    </r>
  </si>
  <si>
    <r>
      <rPr>
        <sz val="11"/>
        <color theme="1"/>
        <rFont val="DFKai-SB"/>
        <charset val="136"/>
      </rPr>
      <t>正大健康</t>
    </r>
    <r>
      <rPr>
        <sz val="11"/>
        <color theme="1"/>
        <rFont val="KaiTi"/>
        <charset val="134"/>
      </rPr>
      <t>产业</t>
    </r>
    <r>
      <rPr>
        <sz val="11"/>
        <color theme="1"/>
        <rFont val="DFKai-SB"/>
        <charset val="136"/>
      </rPr>
      <t>（珠海）有限公司</t>
    </r>
  </si>
  <si>
    <r>
      <rPr>
        <sz val="11"/>
        <color theme="1"/>
        <rFont val="DFKai-SB"/>
        <charset val="136"/>
      </rPr>
      <t>董事</t>
    </r>
    <r>
      <rPr>
        <sz val="11"/>
        <color theme="1"/>
        <rFont val="KaiTi"/>
        <charset val="134"/>
      </rPr>
      <t>会</t>
    </r>
    <r>
      <rPr>
        <sz val="11"/>
        <color theme="1"/>
        <rFont val="DFKai-SB"/>
        <charset val="136"/>
      </rPr>
      <t>主席</t>
    </r>
  </si>
  <si>
    <r>
      <rPr>
        <sz val="11"/>
        <color theme="1"/>
        <rFont val="DFKai-SB"/>
        <charset val="136"/>
      </rPr>
      <t>李明焱</t>
    </r>
  </si>
  <si>
    <r>
      <rPr>
        <sz val="11"/>
        <color theme="1"/>
        <rFont val="DFKai-SB"/>
        <charset val="136"/>
      </rPr>
      <t>浙江壽仙穀醫藥股份有限公司</t>
    </r>
  </si>
  <si>
    <r>
      <rPr>
        <sz val="11"/>
        <color theme="1"/>
        <rFont val="DFKai-SB"/>
        <charset val="136"/>
      </rPr>
      <t>廖傑遠</t>
    </r>
  </si>
  <si>
    <r>
      <rPr>
        <sz val="11"/>
        <color theme="1"/>
        <rFont val="DFKai-SB"/>
        <charset val="136"/>
      </rPr>
      <t>微醫集團（浙江）有限公司</t>
    </r>
  </si>
  <si>
    <r>
      <rPr>
        <sz val="11"/>
        <color theme="1"/>
        <rFont val="DFKai-SB"/>
        <charset val="136"/>
      </rPr>
      <t>秦少容</t>
    </r>
  </si>
  <si>
    <r>
      <rPr>
        <sz val="11"/>
        <color theme="1"/>
        <rFont val="DFKai-SB"/>
        <charset val="136"/>
      </rPr>
      <t>太極醫藥研究院</t>
    </r>
  </si>
  <si>
    <r>
      <rPr>
        <sz val="11"/>
        <color theme="1"/>
        <rFont val="DFKai-SB"/>
        <charset val="136"/>
      </rPr>
      <t>胡嘉</t>
    </r>
  </si>
  <si>
    <r>
      <rPr>
        <sz val="11"/>
        <color theme="1"/>
        <rFont val="DFKai-SB"/>
        <charset val="136"/>
      </rPr>
      <t>珠海大橫琴投資有限公司
粵澳中醫藥科技產業園開發有限公司</t>
    </r>
  </si>
  <si>
    <r>
      <rPr>
        <sz val="11"/>
        <color theme="1"/>
        <rFont val="DFKai-SB"/>
        <charset val="136"/>
      </rPr>
      <t>董事長
董事</t>
    </r>
  </si>
  <si>
    <r>
      <rPr>
        <sz val="11"/>
        <color theme="1"/>
        <rFont val="DFKai-SB"/>
        <charset val="136"/>
      </rPr>
      <t>田偉</t>
    </r>
  </si>
  <si>
    <r>
      <rPr>
        <sz val="11"/>
        <color theme="1"/>
        <rFont val="DFKai-SB"/>
        <charset val="136"/>
      </rPr>
      <t>黨委書記、副總經理
董事</t>
    </r>
  </si>
  <si>
    <r>
      <rPr>
        <sz val="11"/>
        <color theme="1"/>
        <rFont val="Times New Roman"/>
        <charset val="134"/>
      </rPr>
      <t>06</t>
    </r>
    <r>
      <rPr>
        <sz val="11"/>
        <color theme="1"/>
        <rFont val="DFKai-SB"/>
        <charset val="134"/>
      </rPr>
      <t>企業</t>
    </r>
  </si>
  <si>
    <r>
      <rPr>
        <sz val="11"/>
        <color theme="1"/>
        <rFont val="DFKai-SB"/>
        <charset val="134"/>
      </rPr>
      <t>秦波</t>
    </r>
  </si>
  <si>
    <r>
      <rPr>
        <sz val="11"/>
        <color theme="1"/>
        <rFont val="DFKai-SB"/>
        <charset val="134"/>
      </rPr>
      <t>悅榕中國</t>
    </r>
  </si>
  <si>
    <r>
      <rPr>
        <sz val="11"/>
        <color theme="1"/>
        <rFont val="DFKai-SB"/>
        <charset val="134"/>
      </rPr>
      <t>董事總經理</t>
    </r>
  </si>
  <si>
    <r>
      <rPr>
        <sz val="11"/>
        <color theme="1"/>
        <rFont val="DFKai-SB"/>
        <charset val="134"/>
      </rPr>
      <t>簽約嘉賓</t>
    </r>
  </si>
  <si>
    <r>
      <rPr>
        <sz val="11"/>
        <color theme="1"/>
        <rFont val="DFKai-SB"/>
        <charset val="136"/>
      </rPr>
      <t>趙潔</t>
    </r>
  </si>
  <si>
    <r>
      <rPr>
        <sz val="11"/>
        <color theme="1"/>
        <rFont val="DFKai-SB"/>
        <charset val="136"/>
      </rPr>
      <t>太極集團重慶市醫藥保健品進出口有限公司</t>
    </r>
  </si>
  <si>
    <r>
      <rPr>
        <sz val="11"/>
        <color theme="1"/>
        <rFont val="DFKai-SB"/>
        <charset val="136"/>
      </rPr>
      <t>需要邀請集團負責人</t>
    </r>
  </si>
  <si>
    <r>
      <rPr>
        <sz val="11"/>
        <color theme="1"/>
        <rFont val="DFKai-SB"/>
        <charset val="136"/>
      </rPr>
      <t>王新海</t>
    </r>
  </si>
  <si>
    <r>
      <rPr>
        <sz val="11"/>
        <color theme="1"/>
        <rFont val="DFKai-SB"/>
        <charset val="136"/>
      </rPr>
      <t>蘭州佛慈藥業股份有限公司</t>
    </r>
  </si>
  <si>
    <r>
      <rPr>
        <sz val="11"/>
        <color theme="1"/>
        <rFont val="DFKai-SB"/>
        <charset val="136"/>
      </rPr>
      <t>副總經理</t>
    </r>
  </si>
  <si>
    <r>
      <rPr>
        <sz val="11"/>
        <color theme="1"/>
        <rFont val="DFKai-SB"/>
        <charset val="136"/>
      </rPr>
      <t>洪潮進</t>
    </r>
  </si>
  <si>
    <r>
      <rPr>
        <sz val="11"/>
        <color theme="1"/>
        <rFont val="DFKai-SB"/>
        <charset val="136"/>
      </rPr>
      <t>水仙藥業</t>
    </r>
  </si>
  <si>
    <r>
      <rPr>
        <sz val="11"/>
        <color theme="1"/>
        <rFont val="DFKai-SB"/>
        <charset val="136"/>
      </rPr>
      <t>副總工程師</t>
    </r>
  </si>
  <si>
    <r>
      <rPr>
        <sz val="11"/>
        <color theme="1"/>
        <rFont val="DFKai-SB"/>
        <charset val="136"/>
      </rPr>
      <t>孫小兵</t>
    </r>
  </si>
  <si>
    <r>
      <rPr>
        <sz val="11"/>
        <color theme="1"/>
        <rFont val="DFKai-SB"/>
        <charset val="136"/>
      </rPr>
      <t>天士力控股集團有限公司</t>
    </r>
  </si>
  <si>
    <r>
      <rPr>
        <sz val="11"/>
        <color theme="1"/>
        <rFont val="DFKai-SB"/>
        <charset val="136"/>
      </rPr>
      <t>粵澳藥業</t>
    </r>
  </si>
  <si>
    <r>
      <rPr>
        <sz val="11"/>
        <color theme="1"/>
        <rFont val="DFKai-SB"/>
        <charset val="136"/>
      </rPr>
      <t>趙韶華</t>
    </r>
  </si>
  <si>
    <r>
      <rPr>
        <sz val="11"/>
        <color theme="1"/>
        <rFont val="DFKai-SB"/>
        <charset val="136"/>
      </rPr>
      <t>以嶺萬洲國際製藥有限公司</t>
    </r>
  </si>
  <si>
    <t>胡平</t>
  </si>
  <si>
    <t>珠海市商務局</t>
  </si>
  <si>
    <t>科長</t>
  </si>
  <si>
    <r>
      <rPr>
        <sz val="11"/>
        <color theme="1"/>
        <rFont val="DFKai-SB"/>
        <charset val="136"/>
      </rPr>
      <t>謝亮</t>
    </r>
  </si>
  <si>
    <r>
      <rPr>
        <sz val="11"/>
        <color theme="1"/>
        <rFont val="DFKai-SB"/>
        <charset val="136"/>
      </rPr>
      <t>珠海市投資促進局</t>
    </r>
  </si>
  <si>
    <r>
      <rPr>
        <sz val="11"/>
        <color theme="1"/>
        <rFont val="DFKai-SB"/>
        <charset val="136"/>
      </rPr>
      <t>宋妍</t>
    </r>
  </si>
  <si>
    <r>
      <rPr>
        <sz val="11"/>
        <color theme="1"/>
        <rFont val="DFKai-SB"/>
        <charset val="136"/>
      </rPr>
      <t>北京市科學技術委員會</t>
    </r>
  </si>
  <si>
    <r>
      <rPr>
        <sz val="11"/>
        <color theme="1"/>
        <rFont val="DFKai-SB"/>
        <charset val="136"/>
      </rPr>
      <t>吳玫涵</t>
    </r>
  </si>
  <si>
    <r>
      <rPr>
        <sz val="11"/>
        <color theme="1"/>
        <rFont val="DFKai-SB"/>
        <charset val="136"/>
      </rPr>
      <t>中關村聯新生物醫藥產業聯盟</t>
    </r>
  </si>
  <si>
    <r>
      <rPr>
        <sz val="11"/>
        <color theme="1"/>
        <rFont val="DFKai-SB"/>
        <charset val="136"/>
      </rPr>
      <t>王少傑</t>
    </r>
  </si>
  <si>
    <r>
      <rPr>
        <sz val="11"/>
        <color theme="1"/>
        <rFont val="DFKai-SB"/>
        <charset val="136"/>
      </rPr>
      <t>中關村股權投資協會</t>
    </r>
  </si>
  <si>
    <r>
      <rPr>
        <sz val="11"/>
        <color theme="1"/>
        <rFont val="DFKai-SB"/>
        <charset val="136"/>
      </rPr>
      <t>王伯初</t>
    </r>
  </si>
  <si>
    <r>
      <rPr>
        <sz val="11"/>
        <color theme="1"/>
        <rFont val="DFKai-SB"/>
        <charset val="136"/>
      </rPr>
      <t>重慶第二師範學院</t>
    </r>
  </si>
  <si>
    <r>
      <rPr>
        <sz val="11"/>
        <color theme="1"/>
        <rFont val="DFKai-SB"/>
        <charset val="136"/>
      </rPr>
      <t>胡林峰</t>
    </r>
  </si>
  <si>
    <r>
      <rPr>
        <sz val="11"/>
        <color theme="1"/>
        <rFont val="DFKai-SB"/>
        <charset val="136"/>
      </rPr>
      <t>楊善斌</t>
    </r>
  </si>
  <si>
    <r>
      <rPr>
        <sz val="11"/>
        <color theme="1"/>
        <rFont val="DFKai-SB"/>
        <charset val="136"/>
      </rPr>
      <t>重慶師範大學</t>
    </r>
  </si>
  <si>
    <r>
      <rPr>
        <sz val="11"/>
        <color theme="1"/>
        <rFont val="DFKai-SB"/>
        <charset val="136"/>
      </rPr>
      <t>楊憲</t>
    </r>
  </si>
  <si>
    <t>劉志龍</t>
  </si>
  <si>
    <t>珠海市中西醫結合醫院</t>
  </si>
  <si>
    <t>院長</t>
  </si>
  <si>
    <t>粵澳藥業</t>
  </si>
  <si>
    <t>康志英</t>
  </si>
  <si>
    <t>廣州市香雪製藥股份有限公司</t>
  </si>
  <si>
    <t>集團供應鏈副總監</t>
  </si>
  <si>
    <r>
      <rPr>
        <sz val="11"/>
        <color theme="1"/>
        <rFont val="DFKai-SB"/>
        <charset val="136"/>
      </rPr>
      <t>任亞東</t>
    </r>
  </si>
  <si>
    <r>
      <rPr>
        <sz val="11"/>
        <color theme="1"/>
        <rFont val="DFKai-SB"/>
        <charset val="136"/>
      </rPr>
      <t>揚子江廣州海瑞藥業有限公司</t>
    </r>
  </si>
  <si>
    <r>
      <rPr>
        <sz val="11"/>
        <color theme="1"/>
        <rFont val="DFKai-SB"/>
        <charset val="136"/>
      </rPr>
      <t>港外管委會副主任</t>
    </r>
  </si>
  <si>
    <r>
      <rPr>
        <sz val="11"/>
        <color theme="1"/>
        <rFont val="DFKai-SB"/>
        <charset val="136"/>
      </rPr>
      <t>齊學兵</t>
    </r>
  </si>
  <si>
    <r>
      <rPr>
        <sz val="11"/>
        <color theme="1"/>
        <rFont val="DFKai-SB"/>
        <charset val="136"/>
      </rPr>
      <t>北京海金格醫藥科技股份有限公司</t>
    </r>
  </si>
  <si>
    <r>
      <rPr>
        <sz val="11"/>
        <color theme="1"/>
        <rFont val="DFKai-SB"/>
        <charset val="136"/>
      </rPr>
      <t>王錦剛</t>
    </r>
  </si>
  <si>
    <r>
      <rPr>
        <sz val="11"/>
        <color theme="1"/>
        <rFont val="DFKai-SB"/>
        <charset val="136"/>
      </rPr>
      <t>北京科信必成醫藥科技發展有限公司</t>
    </r>
  </si>
  <si>
    <r>
      <rPr>
        <sz val="11"/>
        <color theme="1"/>
        <rFont val="DFKai-SB"/>
        <charset val="136"/>
      </rPr>
      <t>蔡良平</t>
    </r>
  </si>
  <si>
    <r>
      <rPr>
        <sz val="11"/>
        <color theme="1"/>
        <rFont val="DFKai-SB"/>
        <charset val="136"/>
      </rPr>
      <t>湯臣倍健股份有限公司</t>
    </r>
  </si>
  <si>
    <r>
      <rPr>
        <sz val="11"/>
        <color theme="1"/>
        <rFont val="DFKai-SB"/>
        <charset val="136"/>
      </rPr>
      <t>珠海廠總經理</t>
    </r>
  </si>
  <si>
    <r>
      <rPr>
        <sz val="11"/>
        <color theme="1"/>
        <rFont val="DFKai-SB"/>
        <charset val="136"/>
      </rPr>
      <t>董凡</t>
    </r>
  </si>
  <si>
    <r>
      <rPr>
        <sz val="11"/>
        <color theme="1"/>
        <rFont val="DFKai-SB"/>
        <charset val="136"/>
      </rPr>
      <t>珠海健帆生物股份有限公司</t>
    </r>
  </si>
  <si>
    <r>
      <rPr>
        <sz val="11"/>
        <color theme="1"/>
        <rFont val="DFKai-SB"/>
        <charset val="136"/>
      </rPr>
      <t>王廷春</t>
    </r>
  </si>
  <si>
    <r>
      <rPr>
        <sz val="11"/>
        <color theme="1"/>
        <rFont val="DFKai-SB"/>
        <charset val="136"/>
      </rPr>
      <t>廣州博濟醫藥</t>
    </r>
  </si>
  <si>
    <r>
      <rPr>
        <sz val="11"/>
        <color theme="1"/>
        <rFont val="DFKai-SB"/>
        <charset val="136"/>
      </rPr>
      <t>方海洲</t>
    </r>
  </si>
  <si>
    <r>
      <rPr>
        <sz val="11"/>
        <color theme="1"/>
        <rFont val="DFKai-SB"/>
        <charset val="136"/>
      </rPr>
      <t>珠海億勝生物醫藥有限公司</t>
    </r>
  </si>
  <si>
    <r>
      <rPr>
        <sz val="11"/>
        <color theme="1"/>
        <rFont val="DFKai-SB"/>
        <charset val="136"/>
      </rPr>
      <t>許文東</t>
    </r>
  </si>
  <si>
    <r>
      <rPr>
        <sz val="11"/>
        <color theme="1"/>
        <rFont val="DFKai-SB"/>
        <charset val="136"/>
      </rPr>
      <t>廣州白雲山現代漢方藥業有限公司</t>
    </r>
  </si>
  <si>
    <r>
      <rPr>
        <sz val="11"/>
        <color theme="1"/>
        <rFont val="DFKai-SB"/>
        <charset val="136"/>
      </rPr>
      <t>總工程師</t>
    </r>
  </si>
  <si>
    <r>
      <rPr>
        <sz val="11"/>
        <color theme="1"/>
        <rFont val="DFKai-SB"/>
        <charset val="136"/>
      </rPr>
      <t>周鑫</t>
    </r>
  </si>
  <si>
    <r>
      <rPr>
        <sz val="11"/>
        <color theme="1"/>
        <rFont val="DFKai-SB"/>
        <charset val="136"/>
      </rPr>
      <t>千金藥業</t>
    </r>
  </si>
  <si>
    <r>
      <rPr>
        <sz val="11"/>
        <color theme="1"/>
        <rFont val="DFKai-SB"/>
        <charset val="136"/>
      </rPr>
      <t>投資總監</t>
    </r>
  </si>
  <si>
    <r>
      <rPr>
        <sz val="11"/>
        <color theme="1"/>
        <rFont val="DFKai-SB"/>
        <charset val="136"/>
      </rPr>
      <t>肖擁軍</t>
    </r>
  </si>
  <si>
    <r>
      <rPr>
        <sz val="11"/>
        <color theme="1"/>
        <rFont val="DFKai-SB"/>
        <charset val="136"/>
      </rPr>
      <t>珠海翼百康生物科技有限公司</t>
    </r>
  </si>
  <si>
    <r>
      <rPr>
        <sz val="11"/>
        <color theme="1"/>
        <rFont val="DFKai-SB"/>
        <charset val="136"/>
      </rPr>
      <t>王金戌</t>
    </r>
  </si>
  <si>
    <r>
      <rPr>
        <sz val="11"/>
        <color theme="1"/>
        <rFont val="DFKai-SB"/>
        <charset val="136"/>
      </rPr>
      <t>石藥集團</t>
    </r>
  </si>
  <si>
    <r>
      <rPr>
        <sz val="11"/>
        <color theme="1"/>
        <rFont val="DFKai-SB"/>
        <charset val="136"/>
      </rPr>
      <t>季節</t>
    </r>
  </si>
  <si>
    <r>
      <rPr>
        <sz val="11"/>
        <color theme="1"/>
        <rFont val="DFKai-SB"/>
        <charset val="136"/>
      </rPr>
      <t>橫琴智慧財產權交易中心</t>
    </r>
  </si>
  <si>
    <r>
      <rPr>
        <sz val="11"/>
        <color theme="1"/>
        <rFont val="DFKai-SB"/>
        <charset val="136"/>
      </rPr>
      <t>周水準</t>
    </r>
  </si>
  <si>
    <r>
      <rPr>
        <sz val="11"/>
        <color theme="1"/>
        <rFont val="DFKai-SB"/>
        <charset val="136"/>
      </rPr>
      <t>天士力研究院</t>
    </r>
  </si>
  <si>
    <r>
      <rPr>
        <sz val="11"/>
        <color theme="1"/>
        <rFont val="DFKai-SB"/>
        <charset val="136"/>
      </rPr>
      <t>執行院長</t>
    </r>
  </si>
  <si>
    <r>
      <rPr>
        <sz val="11"/>
        <color theme="1"/>
        <rFont val="DFKai-SB"/>
        <charset val="136"/>
      </rPr>
      <t>劉頌</t>
    </r>
  </si>
  <si>
    <r>
      <rPr>
        <sz val="11"/>
        <color theme="1"/>
        <rFont val="DFKai-SB"/>
        <charset val="136"/>
      </rPr>
      <t>弘暉資本</t>
    </r>
  </si>
  <si>
    <r>
      <rPr>
        <sz val="11"/>
        <color theme="1"/>
        <rFont val="DFKai-SB"/>
        <charset val="136"/>
      </rPr>
      <t>邱嵐</t>
    </r>
  </si>
  <si>
    <r>
      <rPr>
        <sz val="11"/>
        <color theme="1"/>
        <rFont val="DFKai-SB"/>
        <charset val="136"/>
      </rPr>
      <t>華金資本</t>
    </r>
  </si>
  <si>
    <r>
      <rPr>
        <sz val="11"/>
        <color theme="1"/>
        <rFont val="DFKai-SB"/>
        <charset val="136"/>
      </rPr>
      <t>總經理助理</t>
    </r>
  </si>
  <si>
    <r>
      <rPr>
        <sz val="11"/>
        <color theme="1"/>
        <rFont val="DFKai-SB"/>
        <charset val="136"/>
      </rPr>
      <t>張保獻</t>
    </r>
  </si>
  <si>
    <r>
      <rPr>
        <sz val="11"/>
        <color theme="1"/>
        <rFont val="DFKai-SB"/>
        <charset val="136"/>
      </rPr>
      <t>盈科瑞藥物研究院</t>
    </r>
  </si>
  <si>
    <r>
      <rPr>
        <sz val="11"/>
        <color theme="1"/>
        <rFont val="DFKai-SB"/>
        <charset val="136"/>
      </rPr>
      <t>李鴻斌</t>
    </r>
  </si>
  <si>
    <r>
      <rPr>
        <sz val="11"/>
        <color theme="1"/>
        <rFont val="DFKai-SB"/>
        <charset val="136"/>
      </rPr>
      <t>珠海寶德潤生健康科技有限公司</t>
    </r>
  </si>
  <si>
    <r>
      <rPr>
        <sz val="11"/>
        <color theme="1"/>
        <rFont val="DFKai-SB"/>
        <charset val="136"/>
      </rPr>
      <t>馬恩耀</t>
    </r>
  </si>
  <si>
    <r>
      <rPr>
        <sz val="11"/>
        <color theme="1"/>
        <rFont val="DFKai-SB"/>
        <charset val="136"/>
      </rPr>
      <t>廣州采芝林藥業有限公司</t>
    </r>
  </si>
  <si>
    <r>
      <rPr>
        <sz val="11"/>
        <color theme="1"/>
        <rFont val="DFKai-SB"/>
        <charset val="136"/>
      </rPr>
      <t>中藥研究院院長</t>
    </r>
  </si>
  <si>
    <r>
      <rPr>
        <sz val="11"/>
        <color theme="1"/>
        <rFont val="DFKai-SB"/>
        <charset val="136"/>
      </rPr>
      <t>陳煥展</t>
    </r>
  </si>
  <si>
    <r>
      <rPr>
        <sz val="11"/>
        <color theme="1"/>
        <rFont val="DFKai-SB"/>
        <charset val="136"/>
      </rPr>
      <t>廣西梧州製藥（集團）股份有限公司</t>
    </r>
  </si>
  <si>
    <r>
      <rPr>
        <sz val="11"/>
        <color theme="1"/>
        <rFont val="DFKai-SB"/>
        <charset val="136"/>
      </rPr>
      <t>鐘桂雄</t>
    </r>
  </si>
  <si>
    <r>
      <rPr>
        <sz val="11"/>
        <color theme="1"/>
        <rFont val="DFKai-SB"/>
        <charset val="136"/>
      </rPr>
      <t>珠海億邦製藥股份有限公司</t>
    </r>
  </si>
  <si>
    <r>
      <rPr>
        <sz val="11"/>
        <color theme="1"/>
        <rFont val="DFKai-SB"/>
        <charset val="136"/>
      </rPr>
      <t>林朝輝</t>
    </r>
  </si>
  <si>
    <r>
      <rPr>
        <sz val="11"/>
        <color theme="1"/>
        <rFont val="DFKai-SB"/>
        <charset val="136"/>
      </rPr>
      <t>李時珍醫藥集團有限公司</t>
    </r>
  </si>
  <si>
    <r>
      <rPr>
        <sz val="11"/>
        <color theme="1"/>
        <rFont val="DFKai-SB"/>
        <charset val="136"/>
      </rPr>
      <t>蘇忠志</t>
    </r>
  </si>
  <si>
    <r>
      <rPr>
        <sz val="11"/>
        <color theme="1"/>
        <rFont val="DFKai-SB"/>
        <charset val="136"/>
      </rPr>
      <t>廣東嘉寶華醫藥集團股份有限公司</t>
    </r>
  </si>
  <si>
    <r>
      <rPr>
        <sz val="11"/>
        <color theme="1"/>
        <rFont val="DFKai-SB"/>
        <charset val="136"/>
      </rPr>
      <t>溫書豪</t>
    </r>
  </si>
  <si>
    <r>
      <rPr>
        <sz val="11"/>
        <color theme="1"/>
        <rFont val="DFKai-SB"/>
        <charset val="136"/>
      </rPr>
      <t>晶泰科技</t>
    </r>
  </si>
  <si>
    <r>
      <rPr>
        <sz val="11"/>
        <color theme="1"/>
        <rFont val="DFKai-SB"/>
        <charset val="136"/>
      </rPr>
      <t>周穎華</t>
    </r>
  </si>
  <si>
    <r>
      <rPr>
        <sz val="11"/>
        <color theme="1"/>
        <rFont val="DFKai-SB"/>
        <charset val="136"/>
      </rPr>
      <t>翰頤資本</t>
    </r>
  </si>
  <si>
    <r>
      <rPr>
        <sz val="11"/>
        <color theme="1"/>
        <rFont val="DFKai-SB"/>
        <charset val="136"/>
      </rPr>
      <t>創始主管合夥人</t>
    </r>
  </si>
  <si>
    <r>
      <rPr>
        <sz val="11"/>
        <color theme="1"/>
        <rFont val="DFKai-SB"/>
        <charset val="136"/>
      </rPr>
      <t>李順成</t>
    </r>
  </si>
  <si>
    <r>
      <rPr>
        <sz val="11"/>
        <color theme="1"/>
        <rFont val="DFKai-SB"/>
        <charset val="136"/>
      </rPr>
      <t>嘉華藥銳科技（珠海）有限公司</t>
    </r>
  </si>
  <si>
    <r>
      <rPr>
        <sz val="11"/>
        <color theme="1"/>
        <rFont val="DFKai-SB"/>
        <charset val="136"/>
      </rPr>
      <t>鷗先濤</t>
    </r>
  </si>
  <si>
    <r>
      <rPr>
        <sz val="11"/>
        <color theme="1"/>
        <rFont val="DFKai-SB"/>
        <charset val="136"/>
      </rPr>
      <t>廣東成萬年青製藥有限公司</t>
    </r>
  </si>
  <si>
    <r>
      <rPr>
        <sz val="11"/>
        <color theme="1"/>
        <rFont val="DFKai-SB"/>
        <charset val="136"/>
      </rPr>
      <t>張勛</t>
    </r>
  </si>
  <si>
    <r>
      <rPr>
        <sz val="11"/>
        <color theme="1"/>
        <rFont val="DFKai-SB"/>
        <charset val="136"/>
      </rPr>
      <t>廣東一方製藥有限公司</t>
    </r>
  </si>
  <si>
    <r>
      <rPr>
        <sz val="11"/>
        <color theme="1"/>
        <rFont val="DFKai-SB"/>
        <charset val="136"/>
      </rPr>
      <t>陳大弟</t>
    </r>
  </si>
  <si>
    <r>
      <rPr>
        <sz val="11"/>
        <color theme="1"/>
        <rFont val="DFKai-SB"/>
        <charset val="136"/>
      </rPr>
      <t>江西大地製藥有限責任公司</t>
    </r>
  </si>
  <si>
    <r>
      <rPr>
        <sz val="11"/>
        <color theme="1"/>
        <rFont val="DFKai-SB"/>
        <charset val="136"/>
      </rPr>
      <t>郭麗君</t>
    </r>
  </si>
  <si>
    <r>
      <rPr>
        <sz val="11"/>
        <color theme="1"/>
        <rFont val="DFKai-SB"/>
        <charset val="136"/>
      </rPr>
      <t>珠海橫琴諾滿科技有限公司</t>
    </r>
  </si>
  <si>
    <r>
      <rPr>
        <sz val="11"/>
        <color theme="1"/>
        <rFont val="DFKai-SB"/>
        <charset val="136"/>
      </rPr>
      <t>張凱</t>
    </r>
  </si>
  <si>
    <r>
      <rPr>
        <sz val="11"/>
        <color theme="1"/>
        <rFont val="DFKai-SB"/>
        <charset val="136"/>
      </rPr>
      <t>廣東國源國藥製藥有限公司</t>
    </r>
  </si>
  <si>
    <r>
      <rPr>
        <sz val="11"/>
        <color theme="1"/>
        <rFont val="DFKai-SB"/>
        <charset val="136"/>
      </rPr>
      <t>鄭曉勇</t>
    </r>
  </si>
  <si>
    <r>
      <rPr>
        <sz val="11"/>
        <color theme="1"/>
        <rFont val="DFKai-SB"/>
        <charset val="136"/>
      </rPr>
      <t>深圳脈動醫學技術有限公司</t>
    </r>
  </si>
  <si>
    <r>
      <rPr>
        <sz val="11"/>
        <color theme="1"/>
        <rFont val="DFKai-SB"/>
        <charset val="136"/>
      </rPr>
      <t>陳志</t>
    </r>
  </si>
  <si>
    <r>
      <rPr>
        <sz val="11"/>
        <color theme="1"/>
        <rFont val="DFKai-SB"/>
        <charset val="136"/>
      </rPr>
      <t>珠海愛微移動醫療科技有限公司</t>
    </r>
  </si>
  <si>
    <r>
      <rPr>
        <sz val="11"/>
        <color theme="1"/>
        <rFont val="DFKai-SB"/>
        <charset val="136"/>
      </rPr>
      <t>石劍峰</t>
    </r>
  </si>
  <si>
    <r>
      <rPr>
        <sz val="11"/>
        <color theme="1"/>
        <rFont val="DFKai-SB"/>
        <charset val="136"/>
      </rPr>
      <t>珠海聖美生物診斷技術有限公司</t>
    </r>
  </si>
  <si>
    <r>
      <rPr>
        <sz val="11"/>
        <color theme="1"/>
        <rFont val="DFKai-SB"/>
        <charset val="136"/>
      </rPr>
      <t>廖翠琴</t>
    </r>
  </si>
  <si>
    <r>
      <rPr>
        <sz val="11"/>
        <color theme="1"/>
        <rFont val="DFKai-SB"/>
        <charset val="136"/>
      </rPr>
      <t>澳詩尼亞（珠海）生物科技有限公司</t>
    </r>
  </si>
  <si>
    <r>
      <rPr>
        <sz val="11"/>
        <color theme="1"/>
        <rFont val="DFKai-SB"/>
        <charset val="136"/>
      </rPr>
      <t>韓永俊</t>
    </r>
  </si>
  <si>
    <r>
      <rPr>
        <sz val="11"/>
        <color theme="1"/>
        <rFont val="DFKai-SB"/>
        <charset val="136"/>
      </rPr>
      <t>珠海拓愛醫療科技有限公司</t>
    </r>
  </si>
  <si>
    <r>
      <rPr>
        <sz val="11"/>
        <color theme="1"/>
        <rFont val="DFKai-SB"/>
        <charset val="136"/>
      </rPr>
      <t>餘劍軍</t>
    </r>
  </si>
  <si>
    <r>
      <rPr>
        <sz val="11"/>
        <color theme="1"/>
        <rFont val="DFKai-SB"/>
        <charset val="136"/>
      </rPr>
      <t>化州化橘紅藥材發展有限公司</t>
    </r>
  </si>
  <si>
    <r>
      <rPr>
        <sz val="11"/>
        <color theme="1"/>
        <rFont val="DFKai-SB"/>
        <charset val="136"/>
      </rPr>
      <t>鄭順騰</t>
    </r>
  </si>
  <si>
    <r>
      <rPr>
        <sz val="11"/>
        <color theme="1"/>
        <rFont val="DFKai-SB"/>
        <charset val="136"/>
      </rPr>
      <t>珠海聯邦製藥股份有限公司</t>
    </r>
  </si>
  <si>
    <r>
      <rPr>
        <sz val="11"/>
        <color theme="1"/>
        <rFont val="DFKai-SB"/>
        <charset val="136"/>
      </rPr>
      <t>路陽</t>
    </r>
  </si>
  <si>
    <r>
      <rPr>
        <sz val="11"/>
        <color theme="1"/>
        <rFont val="DFKai-SB"/>
        <charset val="136"/>
      </rPr>
      <t>廣州市聖諾生物科技有限公司</t>
    </r>
  </si>
  <si>
    <r>
      <rPr>
        <sz val="11"/>
        <color theme="1"/>
        <rFont val="DFKai-SB"/>
        <charset val="136"/>
      </rPr>
      <t>王珂</t>
    </r>
  </si>
  <si>
    <r>
      <rPr>
        <sz val="11"/>
        <color theme="1"/>
        <rFont val="DFKai-SB"/>
        <charset val="136"/>
      </rPr>
      <t>橫琴精準智慧醫療科技有限公司</t>
    </r>
  </si>
  <si>
    <r>
      <rPr>
        <sz val="11"/>
        <color theme="1"/>
        <rFont val="DFKai-SB"/>
        <charset val="136"/>
      </rPr>
      <t>趙宏江</t>
    </r>
  </si>
  <si>
    <r>
      <rPr>
        <sz val="11"/>
        <color theme="1"/>
        <rFont val="DFKai-SB"/>
        <charset val="136"/>
      </rPr>
      <t>廣州優尼康通醫療科技有限公司</t>
    </r>
  </si>
  <si>
    <r>
      <rPr>
        <sz val="11"/>
        <color theme="1"/>
        <rFont val="DFKai-SB"/>
        <charset val="136"/>
      </rPr>
      <t>解圳</t>
    </r>
  </si>
  <si>
    <r>
      <rPr>
        <sz val="11"/>
        <color theme="1"/>
        <rFont val="DFKai-SB"/>
        <charset val="136"/>
      </rPr>
      <t>廣東香山堂製藥有限公司</t>
    </r>
  </si>
  <si>
    <r>
      <rPr>
        <sz val="11"/>
        <color theme="1"/>
        <rFont val="DFKai-SB"/>
        <charset val="136"/>
      </rPr>
      <t>李盈祥</t>
    </r>
  </si>
  <si>
    <r>
      <rPr>
        <sz val="11"/>
        <color theme="1"/>
        <rFont val="DFKai-SB"/>
        <charset val="136"/>
      </rPr>
      <t>珠海信匯立美藥業有限公司</t>
    </r>
  </si>
  <si>
    <r>
      <rPr>
        <sz val="11"/>
        <color theme="1"/>
        <rFont val="DFKai-SB"/>
        <charset val="136"/>
      </rPr>
      <t>蔡先平</t>
    </r>
  </si>
  <si>
    <r>
      <rPr>
        <sz val="11"/>
        <color theme="1"/>
        <rFont val="DFKai-SB"/>
        <charset val="136"/>
      </rPr>
      <t>珠海丹珠製藥廠有限公司</t>
    </r>
  </si>
  <si>
    <r>
      <rPr>
        <sz val="11"/>
        <color theme="1"/>
        <rFont val="DFKai-SB"/>
        <charset val="136"/>
      </rPr>
      <t>羅青波</t>
    </r>
  </si>
  <si>
    <r>
      <rPr>
        <sz val="11"/>
        <color theme="1"/>
        <rFont val="DFKai-SB"/>
        <charset val="136"/>
      </rPr>
      <t>珠海央康科技有限公司</t>
    </r>
    <r>
      <rPr>
        <sz val="11"/>
        <color theme="1"/>
        <rFont val="Times New Roman"/>
        <charset val="134"/>
      </rPr>
      <t>/</t>
    </r>
    <r>
      <rPr>
        <sz val="11"/>
        <color theme="1"/>
        <rFont val="DFKai-SB"/>
        <charset val="136"/>
      </rPr>
      <t>北京友邦藥物研究所</t>
    </r>
  </si>
  <si>
    <r>
      <rPr>
        <sz val="11"/>
        <color theme="1"/>
        <rFont val="DFKai-SB"/>
        <charset val="136"/>
      </rPr>
      <t>總經理</t>
    </r>
    <r>
      <rPr>
        <sz val="11"/>
        <color theme="1"/>
        <rFont val="Times New Roman"/>
        <charset val="134"/>
      </rPr>
      <t>/</t>
    </r>
    <r>
      <rPr>
        <sz val="11"/>
        <color theme="1"/>
        <rFont val="DFKai-SB"/>
        <charset val="136"/>
      </rPr>
      <t>所長</t>
    </r>
  </si>
  <si>
    <r>
      <rPr>
        <sz val="11"/>
        <color theme="1"/>
        <rFont val="DFKai-SB"/>
        <charset val="136"/>
      </rPr>
      <t>羅兵</t>
    </r>
  </si>
  <si>
    <r>
      <rPr>
        <sz val="11"/>
        <color theme="1"/>
        <rFont val="DFKai-SB"/>
        <charset val="136"/>
      </rPr>
      <t>珠海靜方中醫藥科技有限公司</t>
    </r>
  </si>
  <si>
    <r>
      <rPr>
        <sz val="11"/>
        <color theme="1"/>
        <rFont val="DFKai-SB"/>
        <charset val="136"/>
      </rPr>
      <t>孫冬梅</t>
    </r>
  </si>
  <si>
    <r>
      <rPr>
        <sz val="11"/>
        <color theme="1"/>
        <rFont val="DFKai-SB"/>
        <charset val="136"/>
      </rPr>
      <t>廣東省中醫藥工程技術研究院</t>
    </r>
  </si>
  <si>
    <r>
      <rPr>
        <sz val="11"/>
        <color theme="1"/>
        <rFont val="DFKai-SB"/>
        <charset val="136"/>
      </rPr>
      <t>裴紅</t>
    </r>
  </si>
  <si>
    <r>
      <rPr>
        <sz val="11"/>
        <color theme="1"/>
        <rFont val="DFKai-SB"/>
        <charset val="136"/>
      </rPr>
      <t>廣州康和藥業有限公司</t>
    </r>
  </si>
  <si>
    <r>
      <rPr>
        <sz val="11"/>
        <color theme="1"/>
        <rFont val="DFKai-SB"/>
        <charset val="136"/>
      </rPr>
      <t>張靜波</t>
    </r>
  </si>
  <si>
    <r>
      <rPr>
        <sz val="11"/>
        <color theme="1"/>
        <rFont val="DFKai-SB"/>
        <charset val="136"/>
      </rPr>
      <t>宇妥藏藥股份有限公司</t>
    </r>
  </si>
  <si>
    <r>
      <rPr>
        <sz val="11"/>
        <color theme="1"/>
        <rFont val="DFKai-SB"/>
        <charset val="136"/>
      </rPr>
      <t>孫鋒</t>
    </r>
  </si>
  <si>
    <r>
      <rPr>
        <sz val="11"/>
        <color theme="1"/>
        <rFont val="DFKai-SB"/>
        <charset val="136"/>
      </rPr>
      <t>上海康橙投資管理股份有限公司</t>
    </r>
  </si>
  <si>
    <r>
      <rPr>
        <sz val="11"/>
        <color theme="1"/>
        <rFont val="DFKai-SB"/>
        <charset val="136"/>
      </rPr>
      <t>投資機構</t>
    </r>
  </si>
  <si>
    <r>
      <rPr>
        <sz val="11"/>
        <color theme="1"/>
        <rFont val="DFKai-SB"/>
        <charset val="136"/>
      </rPr>
      <t>朱浩榮</t>
    </r>
  </si>
  <si>
    <r>
      <rPr>
        <sz val="11"/>
        <color theme="1"/>
        <rFont val="DFKai-SB"/>
        <charset val="136"/>
      </rPr>
      <t>喬景資本</t>
    </r>
  </si>
  <si>
    <t>合夥人</t>
  </si>
  <si>
    <r>
      <rPr>
        <sz val="11"/>
        <color theme="1"/>
        <rFont val="DFKai-SB"/>
        <charset val="136"/>
      </rPr>
      <t>陳懿</t>
    </r>
  </si>
  <si>
    <r>
      <rPr>
        <sz val="11"/>
        <color theme="1"/>
        <rFont val="DFKai-SB"/>
        <charset val="136"/>
      </rPr>
      <t>杏澤資本</t>
    </r>
  </si>
  <si>
    <r>
      <rPr>
        <sz val="11"/>
        <color theme="1"/>
        <rFont val="DFKai-SB"/>
        <charset val="136"/>
      </rPr>
      <t>風控負責人</t>
    </r>
  </si>
  <si>
    <r>
      <rPr>
        <sz val="11"/>
        <color theme="1"/>
        <rFont val="DFKai-SB"/>
        <charset val="136"/>
      </rPr>
      <t>孟鑒</t>
    </r>
  </si>
  <si>
    <r>
      <rPr>
        <sz val="11"/>
        <color theme="1"/>
        <rFont val="DFKai-SB"/>
        <charset val="136"/>
      </rPr>
      <t>北京邁迪頂峰醫療科技有限公司</t>
    </r>
  </si>
  <si>
    <r>
      <rPr>
        <sz val="11"/>
        <color theme="1"/>
        <rFont val="DFKai-SB"/>
        <charset val="136"/>
      </rPr>
      <t>安懷略</t>
    </r>
  </si>
  <si>
    <r>
      <rPr>
        <sz val="11"/>
        <color theme="1"/>
        <rFont val="DFKai-SB"/>
        <charset val="136"/>
      </rPr>
      <t>貴州信邦製藥股份有限公司</t>
    </r>
  </si>
  <si>
    <r>
      <rPr>
        <sz val="11"/>
        <color theme="1"/>
        <rFont val="DFKai-SB"/>
        <charset val="136"/>
      </rPr>
      <t>竇啟玲</t>
    </r>
  </si>
  <si>
    <r>
      <rPr>
        <sz val="11"/>
        <color theme="1"/>
        <rFont val="DFKai-SB"/>
        <charset val="136"/>
      </rPr>
      <t>貴州益佰製藥股份有限公司</t>
    </r>
  </si>
  <si>
    <r>
      <rPr>
        <sz val="11"/>
        <color theme="1"/>
        <rFont val="DFKai-SB"/>
        <charset val="136"/>
      </rPr>
      <t>董事長兼總經理</t>
    </r>
  </si>
  <si>
    <r>
      <rPr>
        <sz val="11"/>
        <color theme="1"/>
        <rFont val="DFKai-SB"/>
        <charset val="136"/>
      </rPr>
      <t>薑偉</t>
    </r>
  </si>
  <si>
    <r>
      <rPr>
        <sz val="11"/>
        <color theme="1"/>
        <rFont val="DFKai-SB"/>
        <charset val="136"/>
      </rPr>
      <t>貴州百靈企業集團製藥股份有限公司</t>
    </r>
  </si>
  <si>
    <r>
      <rPr>
        <sz val="11"/>
        <color theme="1"/>
        <rFont val="DFKai-SB"/>
        <charset val="136"/>
      </rPr>
      <t>汪洪峰</t>
    </r>
  </si>
  <si>
    <r>
      <rPr>
        <sz val="11"/>
        <color theme="1"/>
        <rFont val="DFKai-SB"/>
        <charset val="136"/>
      </rPr>
      <t>貴州聯盛藥業有限公司</t>
    </r>
  </si>
  <si>
    <r>
      <rPr>
        <sz val="11"/>
        <color theme="1"/>
        <rFont val="DFKai-SB"/>
        <charset val="136"/>
      </rPr>
      <t>熊毅剛</t>
    </r>
  </si>
  <si>
    <r>
      <rPr>
        <sz val="11"/>
        <color theme="1"/>
        <rFont val="DFKai-SB"/>
        <charset val="136"/>
      </rPr>
      <t>貴州瑞和製藥有限公司</t>
    </r>
  </si>
  <si>
    <r>
      <rPr>
        <sz val="11"/>
        <color theme="1"/>
        <rFont val="DFKai-SB"/>
        <charset val="136"/>
      </rPr>
      <t>朱鶴</t>
    </r>
  </si>
  <si>
    <r>
      <rPr>
        <sz val="11"/>
        <color theme="1"/>
        <rFont val="DFKai-SB"/>
        <charset val="136"/>
      </rPr>
      <t>國藥集團同濟堂</t>
    </r>
    <r>
      <rPr>
        <sz val="11"/>
        <color theme="1"/>
        <rFont val="Times New Roman"/>
        <charset val="134"/>
      </rPr>
      <t>(</t>
    </r>
    <r>
      <rPr>
        <sz val="11"/>
        <color theme="1"/>
        <rFont val="DFKai-SB"/>
        <charset val="136"/>
      </rPr>
      <t>貴州</t>
    </r>
    <r>
      <rPr>
        <sz val="11"/>
        <color theme="1"/>
        <rFont val="Times New Roman"/>
        <charset val="134"/>
      </rPr>
      <t>)</t>
    </r>
    <r>
      <rPr>
        <sz val="11"/>
        <color theme="1"/>
        <rFont val="DFKai-SB"/>
        <charset val="136"/>
      </rPr>
      <t>製藥有限公司</t>
    </r>
  </si>
  <si>
    <r>
      <rPr>
        <sz val="11"/>
        <color theme="1"/>
        <rFont val="DFKai-SB"/>
        <charset val="136"/>
      </rPr>
      <t>董事兼總經理</t>
    </r>
  </si>
  <si>
    <r>
      <rPr>
        <sz val="11"/>
        <color theme="1"/>
        <rFont val="DFKai-SB"/>
        <charset val="136"/>
      </rPr>
      <t>張海</t>
    </r>
  </si>
  <si>
    <r>
      <rPr>
        <sz val="11"/>
        <color theme="1"/>
        <rFont val="DFKai-SB"/>
        <charset val="136"/>
      </rPr>
      <t>貴州三力製藥股份有限公司</t>
    </r>
  </si>
  <si>
    <r>
      <rPr>
        <sz val="11"/>
        <color theme="1"/>
        <rFont val="DFKai-SB"/>
        <charset val="136"/>
      </rPr>
      <t>周熙</t>
    </r>
  </si>
  <si>
    <r>
      <rPr>
        <sz val="11"/>
        <color theme="1"/>
        <rFont val="DFKai-SB"/>
        <charset val="136"/>
      </rPr>
      <t>貴陽德昌祥藥業有限公司</t>
    </r>
  </si>
  <si>
    <r>
      <rPr>
        <sz val="11"/>
        <color theme="1"/>
        <rFont val="DFKai-SB"/>
        <charset val="136"/>
      </rPr>
      <t>尼瑪次仁</t>
    </r>
  </si>
  <si>
    <r>
      <rPr>
        <sz val="11"/>
        <color theme="1"/>
        <rFont val="DFKai-SB"/>
        <charset val="136"/>
      </rPr>
      <t>西藏神猴藥業有限責任公司</t>
    </r>
  </si>
  <si>
    <r>
      <rPr>
        <sz val="11"/>
        <color theme="1"/>
        <rFont val="DFKai-SB"/>
        <charset val="136"/>
      </rPr>
      <t>雷菊芳</t>
    </r>
  </si>
  <si>
    <r>
      <rPr>
        <sz val="11"/>
        <color theme="1"/>
        <rFont val="DFKai-SB"/>
        <charset val="136"/>
      </rPr>
      <t>西藏奇正藏藥股份有限公司</t>
    </r>
  </si>
  <si>
    <r>
      <rPr>
        <sz val="11"/>
        <color theme="1"/>
        <rFont val="DFKai-SB"/>
        <charset val="136"/>
      </rPr>
      <t>羅文彬</t>
    </r>
  </si>
  <si>
    <r>
      <rPr>
        <sz val="11"/>
        <color theme="1"/>
        <rFont val="DFKai-SB"/>
        <charset val="136"/>
      </rPr>
      <t>西藏藏藥集團股份有限公司</t>
    </r>
  </si>
  <si>
    <r>
      <rPr>
        <sz val="11"/>
        <color theme="1"/>
        <rFont val="DFKai-SB"/>
        <charset val="136"/>
      </rPr>
      <t>達娃次仁</t>
    </r>
  </si>
  <si>
    <r>
      <rPr>
        <sz val="11"/>
        <color theme="1"/>
        <rFont val="DFKai-SB"/>
        <charset val="136"/>
      </rPr>
      <t>西藏甘露藏藥股份有限公司</t>
    </r>
  </si>
  <si>
    <r>
      <rPr>
        <sz val="11"/>
        <color theme="1"/>
        <rFont val="DFKai-SB"/>
        <charset val="136"/>
      </rPr>
      <t>劉爽</t>
    </r>
  </si>
  <si>
    <r>
      <rPr>
        <sz val="11"/>
        <color theme="1"/>
        <rFont val="DFKai-SB"/>
        <charset val="136"/>
      </rPr>
      <t>天聖製藥集團股份有限公司</t>
    </r>
  </si>
  <si>
    <r>
      <rPr>
        <sz val="11"/>
        <color theme="1"/>
        <rFont val="DFKai-SB"/>
        <charset val="136"/>
      </rPr>
      <t>張平</t>
    </r>
  </si>
  <si>
    <r>
      <rPr>
        <sz val="11"/>
        <color theme="1"/>
        <rFont val="DFKai-SB"/>
        <charset val="136"/>
      </rPr>
      <t>四川川大華西藥業股份有限公司</t>
    </r>
  </si>
  <si>
    <r>
      <rPr>
        <sz val="11"/>
        <color theme="1"/>
        <rFont val="DFKai-SB"/>
        <charset val="136"/>
      </rPr>
      <t>張偉</t>
    </r>
  </si>
  <si>
    <r>
      <rPr>
        <sz val="11"/>
        <color theme="1"/>
        <rFont val="DFKai-SB"/>
        <charset val="136"/>
      </rPr>
      <t>恒康醫療集團股份有限公司</t>
    </r>
  </si>
  <si>
    <r>
      <rPr>
        <sz val="11"/>
        <color theme="1"/>
        <rFont val="DFKai-SB"/>
        <charset val="136"/>
      </rPr>
      <t>耿福能</t>
    </r>
  </si>
  <si>
    <r>
      <rPr>
        <sz val="11"/>
        <color theme="1"/>
        <rFont val="DFKai-SB"/>
        <charset val="136"/>
      </rPr>
      <t>好醫生藥業集團有限公司</t>
    </r>
  </si>
  <si>
    <r>
      <rPr>
        <sz val="11"/>
        <color theme="1"/>
        <rFont val="DFKai-SB"/>
        <charset val="136"/>
      </rPr>
      <t>黃平</t>
    </r>
  </si>
  <si>
    <r>
      <rPr>
        <sz val="11"/>
        <color theme="1"/>
        <rFont val="DFKai-SB"/>
        <charset val="136"/>
      </rPr>
      <t>四川志遠廣和製藥有限公司</t>
    </r>
  </si>
  <si>
    <r>
      <rPr>
        <sz val="11"/>
        <color theme="1"/>
        <rFont val="DFKai-SB"/>
        <charset val="136"/>
      </rPr>
      <t>劉革新</t>
    </r>
  </si>
  <si>
    <r>
      <rPr>
        <sz val="11"/>
        <color theme="1"/>
        <rFont val="DFKai-SB"/>
        <charset val="136"/>
      </rPr>
      <t>四川科倫藥業股份有限公司</t>
    </r>
  </si>
  <si>
    <r>
      <rPr>
        <sz val="11"/>
        <color theme="1"/>
        <rFont val="DFKai-SB"/>
        <charset val="136"/>
      </rPr>
      <t>李伯剛</t>
    </r>
  </si>
  <si>
    <r>
      <rPr>
        <sz val="11"/>
        <color theme="1"/>
        <rFont val="DFKai-SB"/>
        <charset val="136"/>
      </rPr>
      <t>成都地奧製藥集團有限公司</t>
    </r>
  </si>
  <si>
    <r>
      <rPr>
        <sz val="11"/>
        <color theme="1"/>
        <rFont val="DFKai-SB"/>
        <charset val="136"/>
      </rPr>
      <t>何曉波</t>
    </r>
  </si>
  <si>
    <r>
      <rPr>
        <sz val="11"/>
        <color theme="1"/>
        <rFont val="DFKai-SB"/>
        <charset val="136"/>
      </rPr>
      <t>四川華神集團股份有限公司</t>
    </r>
  </si>
  <si>
    <r>
      <rPr>
        <sz val="11"/>
        <color theme="1"/>
        <rFont val="DFKai-SB"/>
        <charset val="136"/>
      </rPr>
      <t>黎黎</t>
    </r>
  </si>
  <si>
    <r>
      <rPr>
        <sz val="11"/>
        <color theme="1"/>
        <rFont val="DFKai-SB"/>
        <charset val="136"/>
      </rPr>
      <t>九寨溝天然藥業集團有限責任公司</t>
    </r>
  </si>
  <si>
    <r>
      <rPr>
        <sz val="11"/>
        <color theme="1"/>
        <rFont val="DFKai-SB"/>
        <charset val="136"/>
      </rPr>
      <t>張孝齊</t>
    </r>
  </si>
  <si>
    <r>
      <rPr>
        <sz val="11"/>
        <color theme="1"/>
        <rFont val="DFKai-SB"/>
        <charset val="136"/>
      </rPr>
      <t>四川美大康藥業股份有限公司</t>
    </r>
  </si>
  <si>
    <r>
      <rPr>
        <sz val="11"/>
        <color theme="1"/>
        <rFont val="DFKai-SB"/>
        <charset val="136"/>
      </rPr>
      <t>艾措千</t>
    </r>
  </si>
  <si>
    <r>
      <rPr>
        <sz val="11"/>
        <color theme="1"/>
        <rFont val="DFKai-SB"/>
        <charset val="136"/>
      </rPr>
      <t>金訶藏藥股份有限公司</t>
    </r>
  </si>
  <si>
    <r>
      <rPr>
        <sz val="11"/>
        <color theme="1"/>
        <rFont val="DFKai-SB"/>
        <charset val="136"/>
      </rPr>
      <t>胡松謀</t>
    </r>
  </si>
  <si>
    <r>
      <rPr>
        <sz val="11"/>
        <color theme="1"/>
        <rFont val="DFKai-SB"/>
        <charset val="136"/>
      </rPr>
      <t>雲南雲河藥業股份有限公司</t>
    </r>
  </si>
  <si>
    <r>
      <rPr>
        <sz val="11"/>
        <color theme="1"/>
        <rFont val="DFKai-SB"/>
        <charset val="136"/>
      </rPr>
      <t>唐陽剛</t>
    </r>
  </si>
  <si>
    <r>
      <rPr>
        <sz val="11"/>
        <color theme="1"/>
        <rFont val="DFKai-SB"/>
        <charset val="136"/>
      </rPr>
      <t>麗珠醫藥集團股份有限公司</t>
    </r>
  </si>
  <si>
    <r>
      <rPr>
        <sz val="11"/>
        <color theme="1"/>
        <rFont val="DFKai-SB"/>
        <charset val="136"/>
      </rPr>
      <t>柯少彬</t>
    </r>
  </si>
  <si>
    <r>
      <rPr>
        <sz val="11"/>
        <color theme="1"/>
        <rFont val="DFKai-SB"/>
        <charset val="136"/>
      </rPr>
      <t>廣東太安堂藥業股份有限公司</t>
    </r>
  </si>
  <si>
    <r>
      <rPr>
        <sz val="11"/>
        <color theme="1"/>
        <rFont val="DFKai-SB"/>
        <charset val="136"/>
      </rPr>
      <t>陳永紅</t>
    </r>
  </si>
  <si>
    <r>
      <rPr>
        <sz val="11"/>
        <color theme="1"/>
        <rFont val="DFKai-SB"/>
        <charset val="136"/>
      </rPr>
      <t>廣東眾生藥業股份有限公司</t>
    </r>
  </si>
  <si>
    <r>
      <rPr>
        <sz val="11"/>
        <color theme="1"/>
        <rFont val="DFKai-SB"/>
        <charset val="136"/>
      </rPr>
      <t>楊雄輝</t>
    </r>
  </si>
  <si>
    <r>
      <rPr>
        <sz val="11"/>
        <color theme="1"/>
        <rFont val="DFKai-SB"/>
        <charset val="136"/>
      </rPr>
      <t>國藥集團德眾</t>
    </r>
    <r>
      <rPr>
        <sz val="11"/>
        <color theme="1"/>
        <rFont val="Times New Roman"/>
        <charset val="134"/>
      </rPr>
      <t>(</t>
    </r>
    <r>
      <rPr>
        <sz val="11"/>
        <color theme="1"/>
        <rFont val="DFKai-SB"/>
        <charset val="136"/>
      </rPr>
      <t>佛山</t>
    </r>
    <r>
      <rPr>
        <sz val="11"/>
        <color theme="1"/>
        <rFont val="Times New Roman"/>
        <charset val="134"/>
      </rPr>
      <t>)</t>
    </r>
    <r>
      <rPr>
        <sz val="11"/>
        <color theme="1"/>
        <rFont val="DFKai-SB"/>
        <charset val="136"/>
      </rPr>
      <t>藥業有限公司</t>
    </r>
  </si>
  <si>
    <r>
      <rPr>
        <sz val="11"/>
        <color theme="1"/>
        <rFont val="DFKai-SB"/>
        <charset val="136"/>
      </rPr>
      <t>賴智填</t>
    </r>
  </si>
  <si>
    <r>
      <rPr>
        <sz val="11"/>
        <color theme="1"/>
        <rFont val="DFKai-SB"/>
        <charset val="136"/>
      </rPr>
      <t>中山市中智藥業集團有限公司</t>
    </r>
  </si>
  <si>
    <r>
      <rPr>
        <sz val="11"/>
        <color theme="1"/>
        <rFont val="DFKai-SB"/>
        <charset val="136"/>
      </rPr>
      <t>王雨良</t>
    </r>
  </si>
  <si>
    <r>
      <rPr>
        <sz val="11"/>
        <color theme="1"/>
        <rFont val="DFKai-SB"/>
        <charset val="136"/>
      </rPr>
      <t>廣東羅浮山國藥股份有限公司</t>
    </r>
  </si>
  <si>
    <r>
      <rPr>
        <sz val="11"/>
        <color theme="1"/>
        <rFont val="DFKai-SB"/>
        <charset val="136"/>
      </rPr>
      <t>郭國榮</t>
    </r>
  </si>
  <si>
    <r>
      <rPr>
        <sz val="11"/>
        <color theme="1"/>
        <rFont val="DFKai-SB"/>
        <charset val="136"/>
      </rPr>
      <t>廣西玉林製藥集團有限責任公司</t>
    </r>
  </si>
  <si>
    <r>
      <rPr>
        <sz val="11"/>
        <color theme="1"/>
        <rFont val="DFKai-SB"/>
        <charset val="136"/>
      </rPr>
      <t>李舒</t>
    </r>
  </si>
  <si>
    <r>
      <rPr>
        <sz val="11"/>
        <color theme="1"/>
        <rFont val="DFKai-SB"/>
        <charset val="136"/>
      </rPr>
      <t>龍康醫藥科技（廣東）集團有限公司</t>
    </r>
  </si>
  <si>
    <r>
      <rPr>
        <sz val="11"/>
        <color theme="1"/>
        <rFont val="DFKai-SB"/>
        <charset val="136"/>
      </rPr>
      <t>宋剛</t>
    </r>
  </si>
  <si>
    <r>
      <rPr>
        <sz val="11"/>
        <color theme="1"/>
        <rFont val="DFKai-SB"/>
        <charset val="136"/>
      </rPr>
      <t>深圳市和順堂醫藥有限公司</t>
    </r>
  </si>
  <si>
    <r>
      <rPr>
        <sz val="11"/>
        <color theme="1"/>
        <rFont val="DFKai-SB"/>
        <charset val="136"/>
      </rPr>
      <t>孔祥有</t>
    </r>
  </si>
  <si>
    <r>
      <rPr>
        <sz val="11"/>
        <color theme="1"/>
        <rFont val="DFKai-SB"/>
        <charset val="136"/>
      </rPr>
      <t>廣東安沃斯生物科技有限公司</t>
    </r>
  </si>
  <si>
    <r>
      <rPr>
        <sz val="11"/>
        <color theme="1"/>
        <rFont val="DFKai-SB"/>
        <charset val="136"/>
      </rPr>
      <t>杜敏</t>
    </r>
  </si>
  <si>
    <r>
      <rPr>
        <sz val="11"/>
        <color theme="1"/>
        <rFont val="DFKai-SB"/>
        <charset val="136"/>
      </rPr>
      <t>珠海康弘發展有限公司</t>
    </r>
  </si>
  <si>
    <r>
      <rPr>
        <sz val="11"/>
        <color theme="1"/>
        <rFont val="DFKai-SB"/>
        <charset val="136"/>
      </rPr>
      <t>張文安</t>
    </r>
  </si>
  <si>
    <r>
      <rPr>
        <sz val="11"/>
        <color theme="1"/>
        <rFont val="DFKai-SB"/>
        <charset val="136"/>
      </rPr>
      <t>珠海海曼文安健康產業投資管理有限公司</t>
    </r>
  </si>
  <si>
    <r>
      <rPr>
        <sz val="11"/>
        <color theme="1"/>
        <rFont val="DFKai-SB"/>
        <charset val="136"/>
      </rPr>
      <t>施少斌</t>
    </r>
  </si>
  <si>
    <r>
      <rPr>
        <sz val="11"/>
        <color theme="1"/>
        <rFont val="DFKai-SB"/>
        <charset val="136"/>
      </rPr>
      <t>中民投資本管理有限公司</t>
    </r>
  </si>
  <si>
    <r>
      <rPr>
        <sz val="11"/>
        <color theme="1"/>
        <rFont val="DFKai-SB"/>
        <charset val="136"/>
      </rPr>
      <t>劉欲曉</t>
    </r>
  </si>
  <si>
    <r>
      <rPr>
        <sz val="11"/>
        <color theme="1"/>
        <rFont val="DFKai-SB"/>
        <charset val="136"/>
      </rPr>
      <t>睿盟希資本</t>
    </r>
  </si>
  <si>
    <r>
      <rPr>
        <sz val="11"/>
        <color theme="1"/>
        <rFont val="DFKai-SB"/>
        <charset val="136"/>
      </rPr>
      <t>林麗</t>
    </r>
  </si>
  <si>
    <r>
      <rPr>
        <sz val="11"/>
        <color theme="1"/>
        <rFont val="DFKai-SB"/>
        <charset val="136"/>
      </rPr>
      <t>廣州市康倫生物技術有限公司</t>
    </r>
  </si>
  <si>
    <r>
      <rPr>
        <sz val="11"/>
        <color theme="1"/>
        <rFont val="DFKai-SB"/>
        <charset val="136"/>
      </rPr>
      <t>陳亞</t>
    </r>
  </si>
  <si>
    <r>
      <rPr>
        <sz val="11"/>
        <color theme="1"/>
        <rFont val="DFKai-SB"/>
        <charset val="136"/>
      </rPr>
      <t>武漢海特生物製藥股份有限公司</t>
    </r>
  </si>
  <si>
    <r>
      <rPr>
        <sz val="11"/>
        <color theme="1"/>
        <rFont val="DFKai-SB"/>
        <charset val="136"/>
      </rPr>
      <t>周冠儒</t>
    </r>
  </si>
  <si>
    <r>
      <rPr>
        <sz val="11"/>
        <color theme="1"/>
        <rFont val="DFKai-SB"/>
        <charset val="136"/>
      </rPr>
      <t>武漢健民大鵬藥業有限公司</t>
    </r>
  </si>
  <si>
    <r>
      <rPr>
        <sz val="11"/>
        <color theme="1"/>
        <rFont val="DFKai-SB"/>
        <charset val="136"/>
      </rPr>
      <t>執行總經理</t>
    </r>
  </si>
  <si>
    <r>
      <rPr>
        <sz val="11"/>
        <color theme="1"/>
        <rFont val="DFKai-SB"/>
        <charset val="136"/>
      </rPr>
      <t>徐朗</t>
    </r>
  </si>
  <si>
    <r>
      <rPr>
        <sz val="11"/>
        <color theme="1"/>
        <rFont val="DFKai-SB"/>
        <charset val="136"/>
      </rPr>
      <t>海南碧凱藥業有限公司</t>
    </r>
  </si>
  <si>
    <r>
      <rPr>
        <sz val="11"/>
        <color theme="1"/>
        <rFont val="DFKai-SB"/>
        <charset val="136"/>
      </rPr>
      <t>周軍</t>
    </r>
  </si>
  <si>
    <r>
      <rPr>
        <sz val="11"/>
        <color theme="1"/>
        <rFont val="DFKai-SB"/>
        <charset val="136"/>
      </rPr>
      <t>浙江省海正藥業股份有限公司</t>
    </r>
  </si>
  <si>
    <r>
      <rPr>
        <sz val="11"/>
        <color theme="1"/>
        <rFont val="DFKai-SB"/>
        <charset val="136"/>
      </rPr>
      <t>總監</t>
    </r>
  </si>
  <si>
    <r>
      <rPr>
        <sz val="11"/>
        <color theme="1"/>
        <rFont val="DFKai-SB"/>
        <charset val="136"/>
      </rPr>
      <t>陳現坡</t>
    </r>
  </si>
  <si>
    <r>
      <rPr>
        <sz val="11"/>
        <color theme="1"/>
        <rFont val="DFKai-SB"/>
        <charset val="136"/>
      </rPr>
      <t>綠穀（上海）醫藥產業投資有限公司</t>
    </r>
  </si>
  <si>
    <r>
      <rPr>
        <sz val="11"/>
        <color theme="1"/>
        <rFont val="DFKai-SB"/>
        <charset val="136"/>
      </rPr>
      <t>劉鳳江</t>
    </r>
  </si>
  <si>
    <r>
      <rPr>
        <sz val="11"/>
        <color theme="1"/>
        <rFont val="DFKai-SB"/>
        <charset val="136"/>
      </rPr>
      <t>施慧達藥業集團</t>
    </r>
  </si>
  <si>
    <r>
      <rPr>
        <sz val="11"/>
        <color theme="1"/>
        <rFont val="DFKai-SB"/>
        <charset val="136"/>
      </rPr>
      <t>周尚文</t>
    </r>
  </si>
  <si>
    <r>
      <rPr>
        <sz val="11"/>
        <color theme="1"/>
        <rFont val="DFKai-SB"/>
        <charset val="136"/>
      </rPr>
      <t>康臣藥業</t>
    </r>
  </si>
  <si>
    <r>
      <rPr>
        <sz val="11"/>
        <color theme="1"/>
        <rFont val="DFKai-SB"/>
        <charset val="136"/>
      </rPr>
      <t>吳飛馳</t>
    </r>
  </si>
  <si>
    <r>
      <rPr>
        <sz val="11"/>
        <color theme="1"/>
        <rFont val="DFKai-SB"/>
        <charset val="136"/>
      </rPr>
      <t>湖南正清製藥集團股份有限公司</t>
    </r>
  </si>
  <si>
    <r>
      <rPr>
        <sz val="11"/>
        <color theme="1"/>
        <rFont val="DFKai-SB"/>
        <charset val="136"/>
      </rPr>
      <t>王繼華</t>
    </r>
  </si>
  <si>
    <r>
      <rPr>
        <sz val="11"/>
        <color theme="1"/>
        <rFont val="DFKai-SB"/>
        <charset val="136"/>
      </rPr>
      <t>廣州萬孚生物技術股份有限公司</t>
    </r>
  </si>
  <si>
    <r>
      <rPr>
        <sz val="11"/>
        <color theme="1"/>
        <rFont val="DFKai-SB"/>
        <charset val="136"/>
      </rPr>
      <t>張繼民</t>
    </r>
  </si>
  <si>
    <r>
      <rPr>
        <sz val="11"/>
        <color theme="1"/>
        <rFont val="DFKai-SB"/>
        <charset val="136"/>
      </rPr>
      <t>甘肅省醫藥保健品進出口公司</t>
    </r>
  </si>
  <si>
    <r>
      <rPr>
        <sz val="11"/>
        <color theme="1"/>
        <rFont val="DFKai-SB"/>
        <charset val="136"/>
      </rPr>
      <t>陳超</t>
    </r>
  </si>
  <si>
    <r>
      <rPr>
        <sz val="11"/>
        <color theme="1"/>
        <rFont val="DFKai-SB"/>
        <charset val="136"/>
      </rPr>
      <t>天津尚德藥緣科技股份有限公司</t>
    </r>
  </si>
  <si>
    <r>
      <rPr>
        <sz val="11"/>
        <color theme="1"/>
        <rFont val="DFKai-SB"/>
        <charset val="136"/>
      </rPr>
      <t>資深副總裁</t>
    </r>
  </si>
  <si>
    <r>
      <rPr>
        <sz val="11"/>
        <color theme="1"/>
        <rFont val="DFKai-SB"/>
        <charset val="136"/>
      </rPr>
      <t>夏春森</t>
    </r>
  </si>
  <si>
    <r>
      <rPr>
        <sz val="11"/>
        <color theme="1"/>
        <rFont val="DFKai-SB"/>
        <charset val="136"/>
      </rPr>
      <t>廣州海瑞藥業有限公司</t>
    </r>
  </si>
  <si>
    <r>
      <rPr>
        <sz val="11"/>
        <color theme="1"/>
        <rFont val="DFKai-SB"/>
        <charset val="136"/>
      </rPr>
      <t>李宏良</t>
    </r>
  </si>
  <si>
    <r>
      <rPr>
        <sz val="11"/>
        <color theme="1"/>
        <rFont val="DFKai-SB"/>
        <charset val="136"/>
      </rPr>
      <t>華佗國藥股份有限公司</t>
    </r>
  </si>
  <si>
    <r>
      <rPr>
        <sz val="11"/>
        <color theme="1"/>
        <rFont val="DFKai-SB"/>
        <charset val="136"/>
      </rPr>
      <t>徐文龍</t>
    </r>
  </si>
  <si>
    <r>
      <rPr>
        <sz val="11"/>
        <color theme="1"/>
        <rFont val="DFKai-SB"/>
        <charset val="136"/>
      </rPr>
      <t>安徽濟人藥業有限公司</t>
    </r>
  </si>
  <si>
    <r>
      <rPr>
        <sz val="11"/>
        <color theme="1"/>
        <rFont val="DFKai-SB"/>
        <charset val="136"/>
      </rPr>
      <t>王進元</t>
    </r>
  </si>
  <si>
    <r>
      <rPr>
        <sz val="11"/>
        <color theme="1"/>
        <rFont val="DFKai-SB"/>
        <charset val="136"/>
      </rPr>
      <t>合肥華潤神鹿藥業有限公司</t>
    </r>
  </si>
  <si>
    <r>
      <rPr>
        <sz val="11"/>
        <color theme="1"/>
        <rFont val="DFKai-SB"/>
        <charset val="136"/>
      </rPr>
      <t>盧小青</t>
    </r>
  </si>
  <si>
    <r>
      <rPr>
        <sz val="11"/>
        <color theme="1"/>
        <rFont val="DFKai-SB"/>
        <charset val="136"/>
      </rPr>
      <t>江中藥業股份有限公司</t>
    </r>
  </si>
  <si>
    <r>
      <rPr>
        <sz val="11"/>
        <color theme="1"/>
        <rFont val="DFKai-SB"/>
        <charset val="136"/>
      </rPr>
      <t>李義海</t>
    </r>
  </si>
  <si>
    <r>
      <rPr>
        <sz val="11"/>
        <color theme="1"/>
        <rFont val="DFKai-SB"/>
        <charset val="136"/>
      </rPr>
      <t>江西濟民可信集團有限公司</t>
    </r>
  </si>
  <si>
    <r>
      <rPr>
        <sz val="11"/>
        <color theme="1"/>
        <rFont val="DFKai-SB"/>
        <charset val="136"/>
      </rPr>
      <t>陳年代</t>
    </r>
  </si>
  <si>
    <r>
      <rPr>
        <sz val="11"/>
        <color theme="1"/>
        <rFont val="DFKai-SB"/>
        <charset val="136"/>
      </rPr>
      <t>江西匯仁藥業股份有限公司</t>
    </r>
  </si>
  <si>
    <r>
      <rPr>
        <sz val="11"/>
        <color theme="1"/>
        <rFont val="DFKai-SB"/>
        <charset val="136"/>
      </rPr>
      <t>徐小雲</t>
    </r>
  </si>
  <si>
    <r>
      <rPr>
        <sz val="11"/>
        <color theme="1"/>
        <rFont val="DFKai-SB"/>
        <charset val="136"/>
      </rPr>
      <t>江西藥都醫藥有限公司</t>
    </r>
  </si>
  <si>
    <r>
      <rPr>
        <sz val="11"/>
        <color theme="1"/>
        <rFont val="DFKai-SB"/>
        <charset val="136"/>
      </rPr>
      <t>梅強</t>
    </r>
  </si>
  <si>
    <r>
      <rPr>
        <sz val="11"/>
        <color theme="1"/>
        <rFont val="DFKai-SB"/>
        <charset val="136"/>
      </rPr>
      <t>仁和藥業股份有限公司</t>
    </r>
  </si>
  <si>
    <r>
      <rPr>
        <sz val="11"/>
        <color theme="1"/>
        <rFont val="DFKai-SB"/>
        <charset val="136"/>
      </rPr>
      <t>徐偉</t>
    </r>
  </si>
  <si>
    <r>
      <rPr>
        <sz val="11"/>
        <color theme="1"/>
        <rFont val="DFKai-SB"/>
        <charset val="136"/>
      </rPr>
      <t>江西天施康中藥集團</t>
    </r>
  </si>
  <si>
    <r>
      <rPr>
        <sz val="11"/>
        <color theme="1"/>
        <rFont val="DFKai-SB"/>
        <charset val="136"/>
      </rPr>
      <t>黨百遠</t>
    </r>
  </si>
  <si>
    <r>
      <rPr>
        <sz val="11"/>
        <color theme="1"/>
        <rFont val="DFKai-SB"/>
        <charset val="136"/>
      </rPr>
      <t>江西杏林白馬藥業有限公司</t>
    </r>
  </si>
  <si>
    <r>
      <rPr>
        <sz val="11"/>
        <color theme="1"/>
        <rFont val="DFKai-SB"/>
        <charset val="136"/>
      </rPr>
      <t>付誠</t>
    </r>
  </si>
  <si>
    <r>
      <rPr>
        <sz val="11"/>
        <color theme="1"/>
        <rFont val="DFKai-SB"/>
        <charset val="136"/>
      </rPr>
      <t>江西百神藥業股份有限公司</t>
    </r>
  </si>
  <si>
    <r>
      <rPr>
        <sz val="11"/>
        <color theme="1"/>
        <rFont val="DFKai-SB"/>
        <charset val="136"/>
      </rPr>
      <t>肖軍平</t>
    </r>
  </si>
  <si>
    <r>
      <rPr>
        <sz val="11"/>
        <color theme="1"/>
        <rFont val="DFKai-SB"/>
        <charset val="136"/>
      </rPr>
      <t>江西普正製藥有限公司</t>
    </r>
  </si>
  <si>
    <r>
      <rPr>
        <sz val="11"/>
        <color theme="1"/>
        <rFont val="DFKai-SB"/>
        <charset val="136"/>
      </rPr>
      <t>徐紅</t>
    </r>
  </si>
  <si>
    <r>
      <rPr>
        <sz val="11"/>
        <color theme="1"/>
        <rFont val="DFKai-SB"/>
        <charset val="136"/>
      </rPr>
      <t>天津中新藥業集團股份有限公司</t>
    </r>
  </si>
  <si>
    <r>
      <rPr>
        <sz val="11"/>
        <color theme="1"/>
        <rFont val="DFKai-SB"/>
        <charset val="136"/>
      </rPr>
      <t>姚小青</t>
    </r>
  </si>
  <si>
    <r>
      <rPr>
        <sz val="11"/>
        <color theme="1"/>
        <rFont val="DFKai-SB"/>
        <charset val="136"/>
      </rPr>
      <t>天津紅日藥業股份有限公司</t>
    </r>
  </si>
  <si>
    <r>
      <rPr>
        <sz val="11"/>
        <color theme="1"/>
        <rFont val="DFKai-SB"/>
        <charset val="136"/>
      </rPr>
      <t>張彥森</t>
    </r>
  </si>
  <si>
    <r>
      <rPr>
        <sz val="11"/>
        <color theme="1"/>
        <rFont val="DFKai-SB"/>
        <charset val="136"/>
      </rPr>
      <t>天津宏仁堂藥業有限公司</t>
    </r>
  </si>
  <si>
    <r>
      <rPr>
        <sz val="11"/>
        <color theme="1"/>
        <rFont val="DFKai-SB"/>
        <charset val="136"/>
      </rPr>
      <t>徐道情</t>
    </r>
  </si>
  <si>
    <r>
      <rPr>
        <sz val="11"/>
        <color theme="1"/>
        <rFont val="DFKai-SB"/>
        <charset val="136"/>
      </rPr>
      <t>天津達仁堂京萬紅藥業有限公司</t>
    </r>
  </si>
  <si>
    <r>
      <rPr>
        <sz val="11"/>
        <color theme="1"/>
        <rFont val="DFKai-SB"/>
        <charset val="136"/>
      </rPr>
      <t>劉遵利</t>
    </r>
  </si>
  <si>
    <r>
      <rPr>
        <sz val="11"/>
        <color theme="1"/>
        <rFont val="DFKai-SB"/>
        <charset val="136"/>
      </rPr>
      <t>高振坤</t>
    </r>
  </si>
  <si>
    <r>
      <rPr>
        <sz val="11"/>
        <color theme="1"/>
        <rFont val="DFKai-SB"/>
        <charset val="136"/>
      </rPr>
      <t>北京同仁堂科技發展股份有限公司</t>
    </r>
  </si>
  <si>
    <r>
      <rPr>
        <sz val="11"/>
        <color theme="1"/>
        <rFont val="DFKai-SB"/>
        <charset val="136"/>
      </rPr>
      <t>龔愛華</t>
    </r>
  </si>
  <si>
    <r>
      <rPr>
        <sz val="11"/>
        <color theme="1"/>
        <rFont val="DFKai-SB"/>
        <charset val="136"/>
      </rPr>
      <t>北京華勃醫藥科技有限公司</t>
    </r>
  </si>
  <si>
    <r>
      <rPr>
        <sz val="11"/>
        <color theme="1"/>
        <rFont val="DFKai-SB"/>
        <charset val="136"/>
      </rPr>
      <t>陳致</t>
    </r>
    <r>
      <rPr>
        <sz val="11"/>
        <color theme="1"/>
        <rFont val="楷体"/>
        <charset val="134"/>
      </rPr>
      <t>慜</t>
    </r>
  </si>
  <si>
    <r>
      <rPr>
        <sz val="11"/>
        <color theme="1"/>
        <rFont val="DFKai-SB"/>
        <charset val="136"/>
      </rPr>
      <t>邯鄲製藥股份有限公司</t>
    </r>
  </si>
  <si>
    <r>
      <rPr>
        <sz val="11"/>
        <color theme="1"/>
        <rFont val="DFKai-SB"/>
        <charset val="136"/>
      </rPr>
      <t>黃通兵</t>
    </r>
  </si>
  <si>
    <r>
      <rPr>
        <sz val="11"/>
        <color theme="1"/>
        <rFont val="DFKai-SB"/>
        <charset val="136"/>
      </rPr>
      <t>七鑫易維</t>
    </r>
  </si>
  <si>
    <r>
      <rPr>
        <sz val="11"/>
        <color theme="1"/>
        <rFont val="DFKai-SB"/>
        <charset val="136"/>
      </rPr>
      <t>創始人</t>
    </r>
    <r>
      <rPr>
        <sz val="11"/>
        <color theme="1"/>
        <rFont val="Times New Roman"/>
        <charset val="134"/>
      </rPr>
      <t>&amp;CEO</t>
    </r>
  </si>
  <si>
    <r>
      <rPr>
        <sz val="11"/>
        <color theme="1"/>
        <rFont val="DFKai-SB"/>
        <charset val="136"/>
      </rPr>
      <t>陶椿</t>
    </r>
  </si>
  <si>
    <r>
      <rPr>
        <sz val="11"/>
        <color theme="1"/>
        <rFont val="DFKai-SB"/>
        <charset val="136"/>
      </rPr>
      <t>藍郡集團</t>
    </r>
  </si>
  <si>
    <r>
      <rPr>
        <sz val="11"/>
        <color theme="1"/>
        <rFont val="DFKai-SB"/>
        <charset val="136"/>
      </rPr>
      <t>秦剛</t>
    </r>
  </si>
  <si>
    <r>
      <rPr>
        <sz val="11"/>
        <color theme="1"/>
        <rFont val="DFKai-SB"/>
        <charset val="136"/>
      </rPr>
      <t>啟德醫藥科技（蘇州）有限公司</t>
    </r>
  </si>
  <si>
    <r>
      <rPr>
        <sz val="11"/>
        <color theme="1"/>
        <rFont val="DFKai-SB"/>
        <charset val="136"/>
      </rPr>
      <t>李詣書</t>
    </r>
  </si>
  <si>
    <r>
      <rPr>
        <sz val="11"/>
        <color theme="1"/>
        <rFont val="DFKai-SB"/>
        <charset val="136"/>
      </rPr>
      <t>博雅控股集團</t>
    </r>
  </si>
  <si>
    <r>
      <rPr>
        <sz val="11"/>
        <color theme="1"/>
        <rFont val="DFKai-SB"/>
        <charset val="136"/>
      </rPr>
      <t>賁金鋒</t>
    </r>
  </si>
  <si>
    <r>
      <rPr>
        <sz val="11"/>
        <color theme="1"/>
        <rFont val="DFKai-SB"/>
        <charset val="136"/>
      </rPr>
      <t>融通資本</t>
    </r>
  </si>
  <si>
    <r>
      <rPr>
        <sz val="11"/>
        <color theme="1"/>
        <rFont val="DFKai-SB"/>
        <charset val="136"/>
      </rPr>
      <t>莊海清</t>
    </r>
  </si>
  <si>
    <r>
      <rPr>
        <sz val="11"/>
        <color theme="1"/>
        <rFont val="DFKai-SB"/>
        <charset val="136"/>
      </rPr>
      <t>中國國際貿易促進委員會珠海市分會</t>
    </r>
  </si>
  <si>
    <r>
      <rPr>
        <sz val="11"/>
        <color theme="1"/>
        <rFont val="DFKai-SB"/>
        <charset val="136"/>
      </rPr>
      <t>胡逸玄</t>
    </r>
  </si>
  <si>
    <r>
      <rPr>
        <sz val="11"/>
        <color theme="1"/>
        <rFont val="DFKai-SB"/>
        <charset val="136"/>
      </rPr>
      <t>珠海太一醫療科技有限公司</t>
    </r>
  </si>
  <si>
    <r>
      <rPr>
        <sz val="11"/>
        <color theme="1"/>
        <rFont val="DFKai-SB"/>
        <charset val="136"/>
      </rPr>
      <t>王奕尹</t>
    </r>
  </si>
  <si>
    <r>
      <rPr>
        <sz val="11"/>
        <color theme="1"/>
        <rFont val="DFKai-SB"/>
        <charset val="136"/>
      </rPr>
      <t>珠海中源昌隆健康產業有限公司</t>
    </r>
  </si>
  <si>
    <r>
      <rPr>
        <sz val="11"/>
        <color theme="1"/>
        <rFont val="DFKai-SB"/>
        <charset val="136"/>
      </rPr>
      <t>李蓉</t>
    </r>
  </si>
  <si>
    <r>
      <rPr>
        <sz val="11"/>
        <color theme="1"/>
        <rFont val="DFKai-SB"/>
        <charset val="136"/>
      </rPr>
      <t>珠海橫琴宇泰陽光醫療科技有限公司</t>
    </r>
  </si>
  <si>
    <r>
      <rPr>
        <sz val="11"/>
        <color theme="1"/>
        <rFont val="DFKai-SB"/>
        <charset val="136"/>
      </rPr>
      <t>胡季強</t>
    </r>
  </si>
  <si>
    <r>
      <rPr>
        <sz val="11"/>
        <color theme="1"/>
        <rFont val="DFKai-SB"/>
        <charset val="136"/>
      </rPr>
      <t>浙江康恩貝製藥股份有限公司</t>
    </r>
  </si>
  <si>
    <r>
      <rPr>
        <sz val="11"/>
        <color theme="1"/>
        <rFont val="DFKai-SB"/>
        <charset val="136"/>
      </rPr>
      <t>左敏</t>
    </r>
  </si>
  <si>
    <r>
      <rPr>
        <sz val="11"/>
        <color theme="1"/>
        <rFont val="DFKai-SB"/>
        <charset val="136"/>
      </rPr>
      <t>杭州胡慶餘堂藥業有限公司</t>
    </r>
  </si>
  <si>
    <r>
      <rPr>
        <sz val="11"/>
        <color theme="1"/>
        <rFont val="DFKai-SB"/>
        <charset val="136"/>
      </rPr>
      <t>蘇豔</t>
    </r>
  </si>
  <si>
    <r>
      <rPr>
        <sz val="11"/>
        <color theme="1"/>
        <rFont val="DFKai-SB"/>
        <charset val="136"/>
      </rPr>
      <t>杭州蘇泊爾南洋藥業有限公司</t>
    </r>
  </si>
  <si>
    <r>
      <rPr>
        <sz val="11"/>
        <color theme="1"/>
        <rFont val="DFKai-SB"/>
        <charset val="136"/>
      </rPr>
      <t>肖偉</t>
    </r>
  </si>
  <si>
    <r>
      <rPr>
        <sz val="11"/>
        <color theme="1"/>
        <rFont val="DFKai-SB"/>
        <charset val="136"/>
      </rPr>
      <t>江蘇康緣藥業股份有限公司</t>
    </r>
  </si>
  <si>
    <r>
      <rPr>
        <sz val="11"/>
        <color theme="1"/>
        <rFont val="DFKai-SB"/>
        <charset val="136"/>
      </rPr>
      <t>孫源</t>
    </r>
  </si>
  <si>
    <r>
      <rPr>
        <sz val="11"/>
        <color theme="1"/>
        <rFont val="DFKai-SB"/>
        <charset val="136"/>
      </rPr>
      <t>知了有方</t>
    </r>
  </si>
  <si>
    <r>
      <rPr>
        <sz val="11"/>
        <color theme="1"/>
        <rFont val="DFKai-SB"/>
        <charset val="136"/>
      </rPr>
      <t>倪晟</t>
    </r>
  </si>
  <si>
    <r>
      <rPr>
        <sz val="11"/>
        <color theme="1"/>
        <rFont val="DFKai-SB"/>
        <charset val="136"/>
      </rPr>
      <t>和澤醫藥</t>
    </r>
  </si>
  <si>
    <r>
      <rPr>
        <sz val="11"/>
        <color theme="1"/>
        <rFont val="DFKai-SB"/>
        <charset val="136"/>
      </rPr>
      <t>劉毅</t>
    </r>
  </si>
  <si>
    <r>
      <rPr>
        <sz val="11"/>
        <color theme="1"/>
        <rFont val="DFKai-SB"/>
        <charset val="136"/>
      </rPr>
      <t>紛泰醫療</t>
    </r>
  </si>
  <si>
    <r>
      <rPr>
        <sz val="11"/>
        <color theme="1"/>
        <rFont val="DFKai-SB"/>
        <charset val="136"/>
      </rPr>
      <t>合夥人</t>
    </r>
  </si>
  <si>
    <r>
      <rPr>
        <sz val="11"/>
        <color theme="1"/>
        <rFont val="DFKai-SB"/>
        <charset val="136"/>
      </rPr>
      <t>齊鳴</t>
    </r>
  </si>
  <si>
    <r>
      <rPr>
        <sz val="11"/>
        <color theme="1"/>
        <rFont val="DFKai-SB"/>
        <charset val="136"/>
      </rPr>
      <t>鑫根資本</t>
    </r>
  </si>
  <si>
    <r>
      <rPr>
        <sz val="11"/>
        <color theme="1"/>
        <rFont val="DFKai-SB"/>
        <charset val="136"/>
      </rPr>
      <t>李克純</t>
    </r>
  </si>
  <si>
    <r>
      <rPr>
        <sz val="11"/>
        <color theme="1"/>
        <rFont val="DFKai-SB"/>
        <charset val="136"/>
      </rPr>
      <t>元明資本</t>
    </r>
  </si>
  <si>
    <r>
      <rPr>
        <sz val="11"/>
        <color theme="1"/>
        <rFont val="DFKai-SB"/>
        <charset val="136"/>
      </rPr>
      <t>管理合夥人</t>
    </r>
  </si>
  <si>
    <r>
      <rPr>
        <sz val="11"/>
        <color theme="1"/>
        <rFont val="DFKai-SB"/>
        <charset val="136"/>
      </rPr>
      <t>陳波</t>
    </r>
  </si>
  <si>
    <r>
      <rPr>
        <sz val="11"/>
        <color theme="1"/>
        <rFont val="DFKai-SB"/>
        <charset val="136"/>
      </rPr>
      <t>貝森資本</t>
    </r>
  </si>
  <si>
    <r>
      <rPr>
        <sz val="11"/>
        <color theme="1"/>
        <rFont val="DFKai-SB"/>
        <charset val="136"/>
      </rPr>
      <t>徐麗婷</t>
    </r>
  </si>
  <si>
    <r>
      <rPr>
        <sz val="11"/>
        <color theme="1"/>
        <rFont val="DFKai-SB"/>
        <charset val="136"/>
      </rPr>
      <t>國瑞資本</t>
    </r>
  </si>
  <si>
    <r>
      <rPr>
        <sz val="11"/>
        <color theme="1"/>
        <rFont val="DFKai-SB"/>
        <charset val="136"/>
      </rPr>
      <t>王金山</t>
    </r>
  </si>
  <si>
    <r>
      <rPr>
        <sz val="11"/>
        <color theme="1"/>
        <rFont val="DFKai-SB"/>
        <charset val="136"/>
      </rPr>
      <t>紅杉資本</t>
    </r>
  </si>
  <si>
    <r>
      <rPr>
        <sz val="11"/>
        <color theme="1"/>
        <rFont val="DFKai-SB"/>
        <charset val="136"/>
      </rPr>
      <t>歐陽翔宇</t>
    </r>
  </si>
  <si>
    <r>
      <rPr>
        <sz val="11"/>
        <color theme="1"/>
        <rFont val="DFKai-SB"/>
        <charset val="136"/>
      </rPr>
      <t>夏爾巴資本</t>
    </r>
  </si>
  <si>
    <r>
      <rPr>
        <sz val="11"/>
        <color theme="1"/>
        <rFont val="DFKai-SB"/>
        <charset val="136"/>
      </rPr>
      <t>管濤</t>
    </r>
  </si>
  <si>
    <r>
      <rPr>
        <sz val="11"/>
        <color theme="1"/>
        <rFont val="DFKai-SB"/>
        <charset val="136"/>
      </rPr>
      <t>複星醫藥星未來資本</t>
    </r>
  </si>
  <si>
    <r>
      <rPr>
        <sz val="11"/>
        <color theme="1"/>
        <rFont val="DFKai-SB"/>
        <charset val="136"/>
      </rPr>
      <t>張浩</t>
    </r>
  </si>
  <si>
    <r>
      <rPr>
        <sz val="11"/>
        <color theme="1"/>
        <rFont val="DFKai-SB"/>
        <charset val="136"/>
      </rPr>
      <t>中固醫療集團</t>
    </r>
  </si>
  <si>
    <r>
      <rPr>
        <sz val="11"/>
        <color theme="1"/>
        <rFont val="DFKai-SB"/>
        <charset val="136"/>
      </rPr>
      <t>鄭生輝</t>
    </r>
  </si>
  <si>
    <r>
      <rPr>
        <sz val="11"/>
        <color theme="1"/>
        <rFont val="DFKai-SB"/>
        <charset val="136"/>
      </rPr>
      <t>東神集團</t>
    </r>
  </si>
  <si>
    <r>
      <rPr>
        <sz val="11"/>
        <color theme="1"/>
        <rFont val="DFKai-SB"/>
        <charset val="136"/>
      </rPr>
      <t>劉裕耀</t>
    </r>
  </si>
  <si>
    <r>
      <rPr>
        <sz val="11"/>
        <color theme="1"/>
        <rFont val="DFKai-SB"/>
        <charset val="136"/>
      </rPr>
      <t>萬青集團</t>
    </r>
  </si>
  <si>
    <r>
      <rPr>
        <sz val="11"/>
        <color theme="1"/>
        <rFont val="DFKai-SB"/>
        <charset val="136"/>
      </rPr>
      <t>梁良</t>
    </r>
  </si>
  <si>
    <r>
      <rPr>
        <sz val="11"/>
        <color theme="1"/>
        <rFont val="DFKai-SB"/>
        <charset val="136"/>
      </rPr>
      <t>中山市臻香堂沉香科技有限公司</t>
    </r>
  </si>
  <si>
    <r>
      <rPr>
        <sz val="11"/>
        <color theme="1"/>
        <rFont val="DFKai-SB"/>
        <charset val="136"/>
      </rPr>
      <t>博士</t>
    </r>
  </si>
  <si>
    <r>
      <rPr>
        <sz val="11"/>
        <color theme="1"/>
        <rFont val="DFKai-SB"/>
        <charset val="136"/>
      </rPr>
      <t>黃髮燦</t>
    </r>
  </si>
  <si>
    <r>
      <rPr>
        <sz val="11"/>
        <color theme="1"/>
        <rFont val="DFKai-SB"/>
        <charset val="136"/>
      </rPr>
      <t>福建華燦製藥有限公司</t>
    </r>
  </si>
  <si>
    <r>
      <rPr>
        <sz val="11"/>
        <color theme="1"/>
        <rFont val="DFKai-SB"/>
        <charset val="136"/>
      </rPr>
      <t>韓向君</t>
    </r>
  </si>
  <si>
    <r>
      <rPr>
        <sz val="11"/>
        <color theme="1"/>
        <rFont val="DFKai-SB"/>
        <charset val="136"/>
      </rPr>
      <t>深圳一脈陽光影像醫院集團</t>
    </r>
  </si>
  <si>
    <r>
      <rPr>
        <sz val="11"/>
        <color theme="1"/>
        <rFont val="DFKai-SB"/>
        <charset val="136"/>
      </rPr>
      <t>高元坤</t>
    </r>
  </si>
  <si>
    <r>
      <rPr>
        <sz val="11"/>
        <color theme="1"/>
        <rFont val="DFKai-SB"/>
        <charset val="136"/>
      </rPr>
      <t>力諾集團股份有限公司</t>
    </r>
  </si>
  <si>
    <r>
      <rPr>
        <sz val="11"/>
        <color theme="1"/>
        <rFont val="DFKai-SB"/>
        <charset val="136"/>
      </rPr>
      <t>張邦國</t>
    </r>
  </si>
  <si>
    <r>
      <rPr>
        <sz val="11"/>
        <color theme="1"/>
        <rFont val="DFKai-SB"/>
        <charset val="136"/>
      </rPr>
      <t>雷允上藥業集團有限公司</t>
    </r>
  </si>
  <si>
    <r>
      <rPr>
        <sz val="11"/>
        <color theme="1"/>
        <rFont val="DFKai-SB"/>
        <charset val="136"/>
      </rPr>
      <t>馬興田</t>
    </r>
  </si>
  <si>
    <r>
      <rPr>
        <sz val="11"/>
        <color theme="1"/>
        <rFont val="DFKai-SB"/>
        <charset val="136"/>
      </rPr>
      <t>康美藥業股份有限公司</t>
    </r>
  </si>
  <si>
    <r>
      <rPr>
        <sz val="11"/>
        <color theme="1"/>
        <rFont val="DFKai-SB"/>
        <charset val="136"/>
      </rPr>
      <t>趙濤</t>
    </r>
  </si>
  <si>
    <r>
      <rPr>
        <sz val="11"/>
        <color theme="1"/>
        <rFont val="DFKai-SB"/>
        <charset val="136"/>
      </rPr>
      <t>山東步長製藥有限公司</t>
    </r>
  </si>
  <si>
    <r>
      <rPr>
        <sz val="11"/>
        <color theme="1"/>
        <rFont val="DFKai-SB"/>
        <charset val="136"/>
      </rPr>
      <t>秦玉峰</t>
    </r>
  </si>
  <si>
    <r>
      <rPr>
        <sz val="11"/>
        <color theme="1"/>
        <rFont val="DFKai-SB"/>
        <charset val="136"/>
      </rPr>
      <t>東阿阿膠股份有限公司</t>
    </r>
  </si>
  <si>
    <r>
      <rPr>
        <sz val="11"/>
        <color theme="1"/>
        <rFont val="DFKai-SB"/>
        <charset val="136"/>
      </rPr>
      <t>張斌</t>
    </r>
  </si>
  <si>
    <r>
      <rPr>
        <sz val="11"/>
        <color theme="1"/>
        <rFont val="DFKai-SB"/>
        <charset val="136"/>
      </rPr>
      <t>廣譽遠中藥股份有限公司</t>
    </r>
  </si>
  <si>
    <r>
      <rPr>
        <sz val="11"/>
        <color theme="1"/>
        <rFont val="DFKai-SB"/>
        <charset val="136"/>
      </rPr>
      <t>高進</t>
    </r>
  </si>
  <si>
    <r>
      <rPr>
        <sz val="11"/>
        <color theme="1"/>
        <rFont val="DFKai-SB"/>
        <charset val="136"/>
      </rPr>
      <t>盈科瑞（橫琴）藥物研究院有限公司</t>
    </r>
  </si>
  <si>
    <r>
      <rPr>
        <sz val="11"/>
        <color theme="1"/>
        <rFont val="DFKai-SB"/>
        <charset val="136"/>
      </rPr>
      <t>王宇廷</t>
    </r>
  </si>
  <si>
    <r>
      <rPr>
        <sz val="11"/>
        <color theme="1"/>
        <rFont val="DFKai-SB"/>
        <charset val="136"/>
      </rPr>
      <t>珠海九松科技有限公司</t>
    </r>
  </si>
  <si>
    <r>
      <rPr>
        <sz val="11"/>
        <color theme="1"/>
        <rFont val="DFKai-SB"/>
        <charset val="136"/>
      </rPr>
      <t>賴建華</t>
    </r>
  </si>
  <si>
    <r>
      <rPr>
        <sz val="11"/>
        <color theme="1"/>
        <rFont val="DFKai-SB"/>
        <charset val="136"/>
      </rPr>
      <t>珠海橫琴亙德生物科技有限公司</t>
    </r>
  </si>
  <si>
    <r>
      <rPr>
        <sz val="11"/>
        <color theme="1"/>
        <rFont val="DFKai-SB"/>
        <charset val="136"/>
      </rPr>
      <t>於偉仕</t>
    </r>
  </si>
  <si>
    <r>
      <rPr>
        <sz val="11"/>
        <color theme="1"/>
        <rFont val="DFKai-SB"/>
        <charset val="134"/>
      </rPr>
      <t>珠海經濟特區粵康醫藥有限公司</t>
    </r>
  </si>
  <si>
    <r>
      <rPr>
        <sz val="11"/>
        <color theme="1"/>
        <rFont val="DFKai-SB"/>
        <charset val="134"/>
      </rPr>
      <t>董事長</t>
    </r>
  </si>
  <si>
    <r>
      <rPr>
        <sz val="11"/>
        <color theme="1"/>
        <rFont val="DFKai-SB"/>
        <charset val="134"/>
      </rPr>
      <t>周建軍</t>
    </r>
  </si>
  <si>
    <r>
      <rPr>
        <sz val="11"/>
        <color theme="1"/>
        <rFont val="DFKai-SB"/>
        <charset val="134"/>
      </rPr>
      <t>本草方劑（珠海）醫藥有限公司</t>
    </r>
  </si>
  <si>
    <r>
      <rPr>
        <sz val="11"/>
        <color theme="1"/>
        <rFont val="DFKai-SB"/>
        <charset val="134"/>
      </rPr>
      <t>總經理</t>
    </r>
  </si>
  <si>
    <r>
      <rPr>
        <sz val="11"/>
        <color theme="1"/>
        <rFont val="DFKai-SB"/>
        <charset val="136"/>
      </rPr>
      <t>付貴雲</t>
    </r>
  </si>
  <si>
    <r>
      <rPr>
        <sz val="11"/>
        <color theme="1"/>
        <rFont val="DFKai-SB"/>
        <charset val="134"/>
      </rPr>
      <t>珠海橫琴伶仃嘉國際貿易有限公司</t>
    </r>
  </si>
  <si>
    <r>
      <rPr>
        <sz val="11"/>
        <color theme="1"/>
        <rFont val="DFKai-SB"/>
        <charset val="134"/>
      </rPr>
      <t>倪曉忠</t>
    </r>
  </si>
  <si>
    <r>
      <rPr>
        <sz val="11"/>
        <color theme="1"/>
        <rFont val="DFKai-SB"/>
        <charset val="136"/>
      </rPr>
      <t>康美創新中醫藥科技（珠海）有限公司</t>
    </r>
  </si>
  <si>
    <r>
      <rPr>
        <sz val="11"/>
        <color theme="1"/>
        <rFont val="DFKai-SB"/>
        <charset val="134"/>
      </rPr>
      <t>人力資源與行政中心公共事務部經理</t>
    </r>
  </si>
  <si>
    <r>
      <rPr>
        <sz val="11"/>
        <color theme="1"/>
        <rFont val="DFKai-SB"/>
        <charset val="134"/>
      </rPr>
      <t>鄒一平</t>
    </r>
  </si>
  <si>
    <r>
      <rPr>
        <sz val="11"/>
        <color theme="1"/>
        <rFont val="DFKai-SB"/>
        <charset val="134"/>
      </rPr>
      <t>珠海俊一健生物醫藥科技有限公司</t>
    </r>
  </si>
  <si>
    <r>
      <rPr>
        <sz val="11"/>
        <color theme="1"/>
        <rFont val="DFKai-SB"/>
        <charset val="136"/>
      </rPr>
      <t>馮健</t>
    </r>
  </si>
  <si>
    <r>
      <rPr>
        <sz val="11"/>
        <color theme="1"/>
        <rFont val="DFKai-SB"/>
        <charset val="134"/>
      </rPr>
      <t>珠海琴健中醫藥科技有限公司</t>
    </r>
  </si>
  <si>
    <r>
      <rPr>
        <sz val="11"/>
        <color theme="1"/>
        <rFont val="DFKai-SB"/>
        <charset val="134"/>
      </rPr>
      <t>肖俊</t>
    </r>
  </si>
  <si>
    <r>
      <rPr>
        <sz val="11"/>
        <color theme="1"/>
        <rFont val="DFKai-SB"/>
        <charset val="134"/>
      </rPr>
      <t>珠海歧微生物科技有限公司</t>
    </r>
  </si>
  <si>
    <r>
      <rPr>
        <sz val="11"/>
        <color theme="1"/>
        <rFont val="DFKai-SB"/>
        <charset val="134"/>
      </rPr>
      <t>董事</t>
    </r>
    <r>
      <rPr>
        <sz val="11"/>
        <color theme="1"/>
        <rFont val="KaiTi"/>
        <charset val="134"/>
      </rPr>
      <t>长</t>
    </r>
  </si>
  <si>
    <r>
      <rPr>
        <sz val="11"/>
        <color theme="1"/>
        <rFont val="DFKai-SB"/>
        <charset val="134"/>
      </rPr>
      <t>俄日措</t>
    </r>
  </si>
  <si>
    <r>
      <rPr>
        <sz val="11"/>
        <color theme="1"/>
        <rFont val="DFKai-SB"/>
        <charset val="134"/>
      </rPr>
      <t>珠海琴海生物科技有限公司</t>
    </r>
  </si>
  <si>
    <r>
      <rPr>
        <sz val="11"/>
        <color theme="1"/>
        <rFont val="DFKai-SB"/>
        <charset val="134"/>
      </rPr>
      <t>繆偉群</t>
    </r>
  </si>
  <si>
    <r>
      <rPr>
        <sz val="11"/>
        <color theme="1"/>
        <rFont val="DFKai-SB"/>
        <charset val="134"/>
      </rPr>
      <t>珠海橫琴新區德群中醫藥科學研究院有限公司</t>
    </r>
  </si>
  <si>
    <r>
      <rPr>
        <sz val="11"/>
        <color theme="1"/>
        <rFont val="DFKai-SB"/>
        <charset val="134"/>
      </rPr>
      <t>陶占</t>
    </r>
    <r>
      <rPr>
        <sz val="11"/>
        <color theme="1"/>
        <rFont val="KaiTi"/>
        <charset val="134"/>
      </rPr>
      <t>跃</t>
    </r>
  </si>
  <si>
    <r>
      <rPr>
        <sz val="11"/>
        <color theme="1"/>
        <rFont val="DFKai-SB"/>
        <charset val="134"/>
      </rPr>
      <t>廣東琴達生物技術有限公司</t>
    </r>
  </si>
  <si>
    <r>
      <rPr>
        <sz val="11"/>
        <color theme="1"/>
        <rFont val="DFKai-SB"/>
        <charset val="134"/>
      </rPr>
      <t>李</t>
    </r>
    <r>
      <rPr>
        <sz val="11"/>
        <color theme="1"/>
        <rFont val="KaiTi"/>
        <charset val="134"/>
      </rPr>
      <t>鲲</t>
    </r>
  </si>
  <si>
    <r>
      <rPr>
        <sz val="11"/>
        <color theme="1"/>
        <rFont val="DFKai-SB"/>
        <charset val="134"/>
      </rPr>
      <t>廣東大澤農生物科技股份有限公司</t>
    </r>
  </si>
  <si>
    <r>
      <rPr>
        <sz val="11"/>
        <color theme="1"/>
        <rFont val="DFKai-SB"/>
        <charset val="134"/>
      </rPr>
      <t>柏</t>
    </r>
    <r>
      <rPr>
        <sz val="11"/>
        <color theme="1"/>
        <rFont val="KaiTi"/>
        <charset val="134"/>
      </rPr>
      <t>学礼</t>
    </r>
  </si>
  <si>
    <r>
      <rPr>
        <sz val="11"/>
        <color theme="1"/>
        <rFont val="DFKai-SB"/>
        <charset val="134"/>
      </rPr>
      <t>天祥集團中國區</t>
    </r>
  </si>
  <si>
    <r>
      <rPr>
        <sz val="11"/>
        <color theme="1"/>
        <rFont val="DFKai-SB"/>
        <charset val="134"/>
      </rPr>
      <t>首席執行官</t>
    </r>
  </si>
  <si>
    <r>
      <rPr>
        <sz val="11"/>
        <color theme="1"/>
        <rFont val="DFKai-SB"/>
        <charset val="136"/>
      </rPr>
      <t>李天寶</t>
    </r>
  </si>
  <si>
    <r>
      <rPr>
        <sz val="11"/>
        <color theme="1"/>
        <rFont val="DFKai-SB"/>
        <charset val="136"/>
      </rPr>
      <t>珠海明象醫用科技有限公司</t>
    </r>
  </si>
  <si>
    <t>余柳松</t>
  </si>
  <si>
    <r>
      <rPr>
        <sz val="11"/>
        <color theme="1"/>
        <rFont val="DFKai-SB"/>
        <charset val="136"/>
      </rPr>
      <t>珠海麥得發生物科技股份有限公司</t>
    </r>
  </si>
  <si>
    <t>董事長</t>
  </si>
  <si>
    <r>
      <rPr>
        <sz val="11"/>
        <color theme="1"/>
        <rFont val="DFKai-SB"/>
        <charset val="136"/>
      </rPr>
      <t>李新華</t>
    </r>
  </si>
  <si>
    <r>
      <rPr>
        <sz val="11"/>
        <color theme="1"/>
        <rFont val="DFKai-SB"/>
        <charset val="136"/>
      </rPr>
      <t>珠海橫琴全視科技有限責任公司</t>
    </r>
  </si>
  <si>
    <r>
      <rPr>
        <sz val="11"/>
        <color theme="1"/>
        <rFont val="KaiTi"/>
        <charset val="134"/>
      </rPr>
      <t>吴</t>
    </r>
    <r>
      <rPr>
        <sz val="11"/>
        <color theme="1"/>
        <rFont val="DFKai-SB"/>
        <charset val="136"/>
      </rPr>
      <t>相君</t>
    </r>
  </si>
  <si>
    <r>
      <rPr>
        <sz val="11"/>
        <color theme="1"/>
        <rFont val="DFKai-SB"/>
        <charset val="136"/>
      </rPr>
      <t>以嶺藥業</t>
    </r>
  </si>
  <si>
    <r>
      <rPr>
        <sz val="11"/>
        <color theme="1"/>
        <rFont val="DFKai-SB"/>
        <charset val="136"/>
      </rPr>
      <t>韓子量</t>
    </r>
  </si>
  <si>
    <r>
      <rPr>
        <sz val="11"/>
        <color theme="1"/>
        <rFont val="DFKai-SB"/>
        <charset val="136"/>
      </rPr>
      <t>珠海一指禪推拿中醫門診部</t>
    </r>
  </si>
  <si>
    <r>
      <rPr>
        <sz val="11"/>
        <color theme="1"/>
        <rFont val="DFKai-SB"/>
        <charset val="136"/>
      </rPr>
      <t>專案負責人</t>
    </r>
  </si>
  <si>
    <r>
      <rPr>
        <sz val="11"/>
        <color theme="1"/>
        <rFont val="DFKai-SB"/>
        <charset val="136"/>
      </rPr>
      <t>鞠海捷</t>
    </r>
  </si>
  <si>
    <r>
      <rPr>
        <sz val="11"/>
        <color theme="1"/>
        <rFont val="DFKai-SB"/>
        <charset val="136"/>
      </rPr>
      <t>卓正醫療</t>
    </r>
  </si>
  <si>
    <r>
      <rPr>
        <sz val="11"/>
        <color theme="1"/>
        <rFont val="DFKai-SB"/>
        <charset val="136"/>
      </rPr>
      <t>拓展負責人</t>
    </r>
  </si>
  <si>
    <r>
      <rPr>
        <sz val="11"/>
        <color theme="1"/>
        <rFont val="DFKai-SB"/>
        <charset val="136"/>
      </rPr>
      <t>蔣薇</t>
    </r>
  </si>
  <si>
    <r>
      <rPr>
        <sz val="11"/>
        <color theme="1"/>
        <rFont val="DFKai-SB"/>
        <charset val="136"/>
      </rPr>
      <t>星巴克</t>
    </r>
  </si>
  <si>
    <r>
      <rPr>
        <sz val="11"/>
        <color theme="1"/>
        <rFont val="DFKai-SB"/>
        <charset val="136"/>
      </rPr>
      <t>華南區拓展副總</t>
    </r>
  </si>
  <si>
    <r>
      <rPr>
        <sz val="11"/>
        <color theme="1"/>
        <rFont val="DFKai-SB"/>
        <charset val="136"/>
      </rPr>
      <t>徐爽</t>
    </r>
  </si>
  <si>
    <r>
      <rPr>
        <sz val="11"/>
        <color theme="1"/>
        <rFont val="DFKai-SB"/>
        <charset val="136"/>
      </rPr>
      <t>麥當勞</t>
    </r>
  </si>
  <si>
    <r>
      <rPr>
        <sz val="11"/>
        <color theme="1"/>
        <rFont val="DFKai-SB"/>
        <charset val="136"/>
      </rPr>
      <t>林建</t>
    </r>
  </si>
  <si>
    <r>
      <rPr>
        <sz val="11"/>
        <color theme="1"/>
        <rFont val="DFKai-SB"/>
        <charset val="136"/>
      </rPr>
      <t>必勝客</t>
    </r>
  </si>
  <si>
    <t>程海倫</t>
  </si>
  <si>
    <r>
      <rPr>
        <sz val="11"/>
        <color theme="1"/>
        <rFont val="DFKai-SB"/>
        <charset val="136"/>
      </rPr>
      <t>古春堂涼茶</t>
    </r>
  </si>
  <si>
    <t>招商部經理</t>
  </si>
  <si>
    <r>
      <rPr>
        <sz val="11"/>
        <color theme="1"/>
        <rFont val="DFKai-SB"/>
        <charset val="136"/>
      </rPr>
      <t>趙豐年</t>
    </r>
  </si>
  <si>
    <r>
      <rPr>
        <sz val="11"/>
        <color theme="1"/>
        <rFont val="DFKai-SB"/>
        <charset val="136"/>
      </rPr>
      <t>邁可思體適能</t>
    </r>
  </si>
  <si>
    <t>張一巍</t>
  </si>
  <si>
    <r>
      <rPr>
        <sz val="11"/>
        <color theme="1"/>
        <rFont val="DFKai-SB"/>
        <charset val="136"/>
      </rPr>
      <t>拿手野作</t>
    </r>
  </si>
  <si>
    <t>項玉朋</t>
  </si>
  <si>
    <t>幸運星兒童遊樂中心</t>
  </si>
  <si>
    <t>負責人</t>
  </si>
  <si>
    <t>陽東云</t>
  </si>
  <si>
    <t>股東</t>
  </si>
  <si>
    <r>
      <rPr>
        <sz val="11"/>
        <color theme="1"/>
        <rFont val="DFKai-SB"/>
        <charset val="136"/>
      </rPr>
      <t>沙國記</t>
    </r>
  </si>
  <si>
    <r>
      <rPr>
        <sz val="11"/>
        <color theme="1"/>
        <rFont val="DFKai-SB"/>
        <charset val="136"/>
      </rPr>
      <t>以飯湘許</t>
    </r>
  </si>
  <si>
    <r>
      <rPr>
        <sz val="11"/>
        <color theme="1"/>
        <rFont val="DFKai-SB"/>
        <charset val="136"/>
      </rPr>
      <t>崔玉娟</t>
    </r>
  </si>
  <si>
    <r>
      <rPr>
        <sz val="11"/>
        <color theme="1"/>
        <rFont val="DFKai-SB"/>
        <charset val="136"/>
      </rPr>
      <t>天蓬美式越南小館</t>
    </r>
  </si>
  <si>
    <r>
      <rPr>
        <sz val="11"/>
        <color theme="1"/>
        <rFont val="DFKai-SB"/>
        <charset val="136"/>
      </rPr>
      <t>金育丹</t>
    </r>
  </si>
  <si>
    <r>
      <rPr>
        <sz val="11"/>
        <color theme="1"/>
        <rFont val="DFKai-SB"/>
        <charset val="136"/>
      </rPr>
      <t>潤鼎四季火鍋</t>
    </r>
  </si>
  <si>
    <r>
      <rPr>
        <sz val="11"/>
        <color theme="1"/>
        <rFont val="DFKai-SB"/>
        <charset val="136"/>
      </rPr>
      <t>葉青</t>
    </r>
  </si>
  <si>
    <r>
      <rPr>
        <sz val="11"/>
        <color theme="1"/>
        <rFont val="DFKai-SB"/>
        <charset val="136"/>
      </rPr>
      <t>聚辣火鍋</t>
    </r>
  </si>
  <si>
    <r>
      <rPr>
        <sz val="11"/>
        <color theme="1"/>
        <rFont val="DFKai-SB"/>
        <charset val="136"/>
      </rPr>
      <t>楊嘯塵</t>
    </r>
  </si>
  <si>
    <r>
      <rPr>
        <sz val="11"/>
        <color theme="1"/>
        <rFont val="DFKai-SB"/>
        <charset val="136"/>
      </rPr>
      <t>成都歡喜無厭文化傳播有限公司</t>
    </r>
  </si>
  <si>
    <r>
      <rPr>
        <sz val="11"/>
        <color theme="1"/>
        <rFont val="DFKai-SB"/>
        <charset val="136"/>
      </rPr>
      <t>張俊</t>
    </r>
  </si>
  <si>
    <r>
      <rPr>
        <sz val="11"/>
        <color theme="1"/>
        <rFont val="DFKai-SB"/>
        <charset val="136"/>
      </rPr>
      <t>市井商業（大連）有限公司</t>
    </r>
  </si>
  <si>
    <r>
      <rPr>
        <sz val="11"/>
        <color theme="1"/>
        <rFont val="DFKai-SB"/>
        <charset val="136"/>
      </rPr>
      <t>陳明鑒</t>
    </r>
  </si>
  <si>
    <r>
      <rPr>
        <sz val="11"/>
        <color theme="1"/>
        <rFont val="DFKai-SB"/>
        <charset val="136"/>
      </rPr>
      <t>貝林基金</t>
    </r>
  </si>
  <si>
    <r>
      <rPr>
        <sz val="11"/>
        <color theme="1"/>
        <rFont val="DFKai-SB"/>
        <charset val="136"/>
      </rPr>
      <t>張有能</t>
    </r>
  </si>
  <si>
    <r>
      <rPr>
        <sz val="11"/>
        <color theme="1"/>
        <rFont val="DFKai-SB"/>
        <charset val="136"/>
      </rPr>
      <t>樂</t>
    </r>
    <r>
      <rPr>
        <sz val="11"/>
        <color theme="1"/>
        <rFont val="Times New Roman"/>
        <charset val="134"/>
      </rPr>
      <t>8</t>
    </r>
    <r>
      <rPr>
        <sz val="11"/>
        <color theme="1"/>
        <rFont val="DFKai-SB"/>
        <charset val="136"/>
      </rPr>
      <t>小城運動館</t>
    </r>
  </si>
  <si>
    <r>
      <rPr>
        <sz val="11"/>
        <color theme="1"/>
        <rFont val="DFKai-SB"/>
        <charset val="136"/>
      </rPr>
      <t>左彪</t>
    </r>
  </si>
  <si>
    <r>
      <rPr>
        <sz val="11"/>
        <color theme="1"/>
        <rFont val="DFKai-SB"/>
        <charset val="136"/>
      </rPr>
      <t>食雲集</t>
    </r>
  </si>
  <si>
    <r>
      <rPr>
        <sz val="11"/>
        <color theme="1"/>
        <rFont val="DFKai-SB"/>
        <charset val="136"/>
      </rPr>
      <t>陳佳銓</t>
    </r>
  </si>
  <si>
    <r>
      <rPr>
        <sz val="11"/>
        <color theme="1"/>
        <rFont val="DFKai-SB"/>
        <charset val="136"/>
      </rPr>
      <t>瑞幸咖啡</t>
    </r>
  </si>
  <si>
    <r>
      <rPr>
        <sz val="11"/>
        <color theme="1"/>
        <rFont val="DFKai-SB"/>
        <charset val="136"/>
      </rPr>
      <t>沈良遵</t>
    </r>
  </si>
  <si>
    <r>
      <rPr>
        <sz val="11"/>
        <color theme="1"/>
        <rFont val="DFKai-SB"/>
        <charset val="136"/>
      </rPr>
      <t>滿屋世界</t>
    </r>
  </si>
  <si>
    <r>
      <rPr>
        <sz val="11"/>
        <color theme="1"/>
        <rFont val="DFKai-SB"/>
        <charset val="136"/>
      </rPr>
      <t>王小敏</t>
    </r>
  </si>
  <si>
    <r>
      <rPr>
        <sz val="11"/>
        <color theme="1"/>
        <rFont val="DFKai-SB"/>
        <charset val="136"/>
      </rPr>
      <t>喜茶</t>
    </r>
  </si>
  <si>
    <r>
      <rPr>
        <sz val="11"/>
        <color theme="1"/>
        <rFont val="DFKai-SB"/>
        <charset val="136"/>
      </rPr>
      <t>伍悅</t>
    </r>
  </si>
  <si>
    <r>
      <rPr>
        <sz val="11"/>
        <color theme="1"/>
        <rFont val="DFKai-SB"/>
        <charset val="136"/>
      </rPr>
      <t>五月木做</t>
    </r>
  </si>
  <si>
    <r>
      <rPr>
        <sz val="11"/>
        <color theme="1"/>
        <rFont val="DFKai-SB"/>
        <charset val="136"/>
      </rPr>
      <t>吳宗沅</t>
    </r>
  </si>
  <si>
    <r>
      <rPr>
        <sz val="11"/>
        <color theme="1"/>
        <rFont val="DFKai-SB"/>
        <charset val="136"/>
      </rPr>
      <t>滋味研習社</t>
    </r>
  </si>
  <si>
    <r>
      <rPr>
        <sz val="11"/>
        <color theme="1"/>
        <rFont val="DFKai-SB"/>
        <charset val="136"/>
      </rPr>
      <t>汪尚</t>
    </r>
    <r>
      <rPr>
        <sz val="11"/>
        <color theme="1"/>
        <rFont val="楷体"/>
        <charset val="134"/>
      </rPr>
      <t>庆</t>
    </r>
  </si>
  <si>
    <r>
      <rPr>
        <sz val="11"/>
        <color theme="1"/>
        <rFont val="DFKai-SB"/>
        <charset val="136"/>
      </rPr>
      <t>深圳市拓博</t>
    </r>
    <r>
      <rPr>
        <sz val="11"/>
        <color theme="1"/>
        <rFont val="楷体"/>
        <charset val="134"/>
      </rPr>
      <t>麦</t>
    </r>
    <r>
      <rPr>
        <sz val="11"/>
        <color theme="1"/>
        <rFont val="DFKai-SB"/>
        <charset val="136"/>
      </rPr>
      <t>企</t>
    </r>
    <r>
      <rPr>
        <sz val="11"/>
        <color theme="1"/>
        <rFont val="楷体"/>
        <charset val="134"/>
      </rPr>
      <t>业</t>
    </r>
    <r>
      <rPr>
        <sz val="11"/>
        <color theme="1"/>
        <rFont val="DFKai-SB"/>
        <charset val="136"/>
      </rPr>
      <t>管理咨</t>
    </r>
    <r>
      <rPr>
        <sz val="11"/>
        <color theme="1"/>
        <rFont val="楷体"/>
        <charset val="134"/>
      </rPr>
      <t>询</t>
    </r>
    <r>
      <rPr>
        <sz val="11"/>
        <color theme="1"/>
        <rFont val="DFKai-SB"/>
        <charset val="136"/>
      </rPr>
      <t>有限公司</t>
    </r>
  </si>
  <si>
    <r>
      <rPr>
        <sz val="11"/>
        <color theme="1"/>
        <rFont val="楷体"/>
        <charset val="134"/>
      </rPr>
      <t>猎头项</t>
    </r>
    <r>
      <rPr>
        <sz val="11"/>
        <color theme="1"/>
        <rFont val="DFKai-SB"/>
        <charset val="136"/>
      </rPr>
      <t>目</t>
    </r>
    <r>
      <rPr>
        <sz val="11"/>
        <color theme="1"/>
        <rFont val="楷体"/>
        <charset val="134"/>
      </rPr>
      <t>负责</t>
    </r>
    <r>
      <rPr>
        <sz val="11"/>
        <color theme="1"/>
        <rFont val="DFKai-SB"/>
        <charset val="136"/>
      </rPr>
      <t>人</t>
    </r>
  </si>
  <si>
    <t>HRA</t>
  </si>
  <si>
    <r>
      <rPr>
        <sz val="11"/>
        <color theme="1"/>
        <rFont val="DFKai-SB"/>
        <charset val="136"/>
      </rPr>
      <t>林春亮</t>
    </r>
  </si>
  <si>
    <r>
      <rPr>
        <sz val="11"/>
        <color theme="1"/>
        <rFont val="楷体"/>
        <charset val="134"/>
      </rPr>
      <t>广</t>
    </r>
    <r>
      <rPr>
        <sz val="11"/>
        <color theme="1"/>
        <rFont val="DFKai-SB"/>
        <charset val="136"/>
      </rPr>
      <t>州邦</t>
    </r>
    <r>
      <rPr>
        <sz val="11"/>
        <color theme="1"/>
        <rFont val="楷体"/>
        <charset val="134"/>
      </rPr>
      <t>伟</t>
    </r>
    <r>
      <rPr>
        <sz val="11"/>
        <color theme="1"/>
        <rFont val="DFKai-SB"/>
        <charset val="136"/>
      </rPr>
      <t>乾企</t>
    </r>
    <r>
      <rPr>
        <sz val="11"/>
        <color theme="1"/>
        <rFont val="楷体"/>
        <charset val="134"/>
      </rPr>
      <t>业</t>
    </r>
    <r>
      <rPr>
        <sz val="11"/>
        <color theme="1"/>
        <rFont val="DFKai-SB"/>
        <charset val="136"/>
      </rPr>
      <t>管理咨</t>
    </r>
    <r>
      <rPr>
        <sz val="11"/>
        <color theme="1"/>
        <rFont val="楷体"/>
        <charset val="134"/>
      </rPr>
      <t>询</t>
    </r>
    <r>
      <rPr>
        <sz val="11"/>
        <color theme="1"/>
        <rFont val="DFKai-SB"/>
        <charset val="136"/>
      </rPr>
      <t>有限公司</t>
    </r>
  </si>
  <si>
    <r>
      <rPr>
        <sz val="11"/>
        <color theme="1"/>
        <rFont val="DFKai-SB"/>
        <charset val="136"/>
      </rPr>
      <t>王萍</t>
    </r>
  </si>
  <si>
    <r>
      <rPr>
        <sz val="11"/>
        <color theme="1"/>
        <rFont val="DFKai-SB"/>
        <charset val="136"/>
      </rPr>
      <t>珠海正邦人力</t>
    </r>
    <r>
      <rPr>
        <sz val="11"/>
        <color theme="1"/>
        <rFont val="楷体"/>
        <charset val="134"/>
      </rPr>
      <t>资</t>
    </r>
    <r>
      <rPr>
        <sz val="11"/>
        <color theme="1"/>
        <rFont val="DFKai-SB"/>
        <charset val="136"/>
      </rPr>
      <t>源服</t>
    </r>
    <r>
      <rPr>
        <sz val="11"/>
        <color theme="1"/>
        <rFont val="楷体"/>
        <charset val="134"/>
      </rPr>
      <t>务</t>
    </r>
    <r>
      <rPr>
        <sz val="11"/>
        <color theme="1"/>
        <rFont val="DFKai-SB"/>
        <charset val="136"/>
      </rPr>
      <t>有限公司</t>
    </r>
  </si>
  <si>
    <r>
      <rPr>
        <sz val="11"/>
        <color theme="1"/>
        <rFont val="DFKai-SB"/>
        <charset val="136"/>
      </rPr>
      <t>徐巧情</t>
    </r>
  </si>
  <si>
    <r>
      <rPr>
        <sz val="11"/>
        <color theme="1"/>
        <rFont val="DFKai-SB"/>
        <charset val="136"/>
      </rPr>
      <t>北京科</t>
    </r>
    <r>
      <rPr>
        <sz val="11"/>
        <color theme="1"/>
        <rFont val="楷体"/>
        <charset val="134"/>
      </rPr>
      <t>锐国际</t>
    </r>
    <r>
      <rPr>
        <sz val="11"/>
        <color theme="1"/>
        <rFont val="DFKai-SB"/>
        <charset val="136"/>
      </rPr>
      <t>人力</t>
    </r>
    <r>
      <rPr>
        <sz val="11"/>
        <color theme="1"/>
        <rFont val="楷体"/>
        <charset val="134"/>
      </rPr>
      <t>资</t>
    </r>
    <r>
      <rPr>
        <sz val="11"/>
        <color theme="1"/>
        <rFont val="DFKai-SB"/>
        <charset val="136"/>
      </rPr>
      <t>源股份有限公司</t>
    </r>
  </si>
  <si>
    <t>Candy Yuan</t>
  </si>
  <si>
    <r>
      <rPr>
        <sz val="11"/>
        <color theme="1"/>
        <rFont val="DFKai-SB"/>
        <charset val="136"/>
      </rPr>
      <t>万</t>
    </r>
    <r>
      <rPr>
        <sz val="11"/>
        <color theme="1"/>
        <rFont val="楷体"/>
        <charset val="134"/>
      </rPr>
      <t>宝</t>
    </r>
    <r>
      <rPr>
        <sz val="11"/>
        <color theme="1"/>
        <rFont val="DFKai-SB"/>
        <charset val="136"/>
      </rPr>
      <t>瑞</t>
    </r>
    <r>
      <rPr>
        <sz val="11"/>
        <color theme="1"/>
        <rFont val="楷体"/>
        <charset val="134"/>
      </rPr>
      <t>华</t>
    </r>
    <r>
      <rPr>
        <sz val="11"/>
        <color theme="1"/>
        <rFont val="DFKai-SB"/>
        <charset val="136"/>
      </rPr>
      <t>人才管理咨</t>
    </r>
    <r>
      <rPr>
        <sz val="11"/>
        <color theme="1"/>
        <rFont val="楷体"/>
        <charset val="134"/>
      </rPr>
      <t>询</t>
    </r>
    <r>
      <rPr>
        <sz val="11"/>
        <color theme="1"/>
        <rFont val="DFKai-SB"/>
        <charset val="136"/>
      </rPr>
      <t>（上海）有限公司</t>
    </r>
  </si>
  <si>
    <r>
      <rPr>
        <sz val="11"/>
        <color theme="1"/>
        <rFont val="DFKai-SB"/>
        <charset val="134"/>
      </rPr>
      <t>楊履世</t>
    </r>
  </si>
  <si>
    <t>山西黃河中藥有限公司</t>
  </si>
  <si>
    <t>總經理</t>
  </si>
  <si>
    <r>
      <rPr>
        <b/>
        <sz val="11"/>
        <color theme="1"/>
        <rFont val="Times New Roman"/>
        <charset val="134"/>
      </rPr>
      <t>1-3</t>
    </r>
    <r>
      <rPr>
        <b/>
        <sz val="11"/>
        <color theme="1"/>
        <rFont val="DFKai-SB"/>
        <charset val="136"/>
      </rPr>
      <t>中國香港嘉賓小計：</t>
    </r>
    <r>
      <rPr>
        <b/>
        <sz val="11"/>
        <color theme="1"/>
        <rFont val="Times New Roman"/>
        <charset val="134"/>
      </rPr>
      <t>5</t>
    </r>
    <r>
      <rPr>
        <b/>
        <sz val="11"/>
        <color theme="1"/>
        <rFont val="DFKai-SB"/>
        <charset val="136"/>
      </rPr>
      <t>人（</t>
    </r>
    <r>
      <rPr>
        <b/>
        <sz val="11"/>
        <color theme="1"/>
        <rFont val="Times New Roman"/>
        <charset val="134"/>
      </rPr>
      <t>VIP 3</t>
    </r>
    <r>
      <rPr>
        <b/>
        <sz val="11"/>
        <color theme="1"/>
        <rFont val="DFKai-SB"/>
        <charset val="136"/>
      </rPr>
      <t>人，</t>
    </r>
    <r>
      <rPr>
        <b/>
        <sz val="11"/>
        <color theme="1"/>
        <rFont val="Times New Roman"/>
        <charset val="134"/>
      </rPr>
      <t>GUEST 2</t>
    </r>
    <r>
      <rPr>
        <b/>
        <sz val="11"/>
        <color theme="1"/>
        <rFont val="DFKai-SB"/>
        <charset val="136"/>
      </rPr>
      <t>人）</t>
    </r>
  </si>
  <si>
    <r>
      <rPr>
        <sz val="11"/>
        <color theme="1"/>
        <rFont val="Times New Roman"/>
        <charset val="134"/>
      </rPr>
      <t>1-3</t>
    </r>
    <r>
      <rPr>
        <sz val="11"/>
        <color theme="1"/>
        <rFont val="DFKai-SB"/>
        <charset val="136"/>
      </rPr>
      <t>中國香港</t>
    </r>
  </si>
  <si>
    <r>
      <rPr>
        <sz val="11"/>
        <color theme="1"/>
        <rFont val="DFKai-SB"/>
        <charset val="136"/>
      </rPr>
      <t>方湛樑</t>
    </r>
  </si>
  <si>
    <r>
      <rPr>
        <sz val="11"/>
        <color theme="1"/>
        <rFont val="DFKai-SB"/>
        <charset val="136"/>
      </rPr>
      <t>香港生產力促進局</t>
    </r>
  </si>
  <si>
    <r>
      <rPr>
        <sz val="11"/>
        <color theme="1"/>
        <rFont val="DFKai-SB"/>
        <charset val="136"/>
      </rPr>
      <t>卞兆祥</t>
    </r>
  </si>
  <si>
    <r>
      <rPr>
        <sz val="11"/>
        <color theme="1"/>
        <rFont val="DFKai-SB"/>
        <charset val="136"/>
      </rPr>
      <t>香港浸會大學</t>
    </r>
  </si>
  <si>
    <r>
      <rPr>
        <sz val="11"/>
        <color theme="1"/>
        <rFont val="DFKai-SB"/>
        <charset val="136"/>
      </rPr>
      <t>勞力行</t>
    </r>
  </si>
  <si>
    <r>
      <rPr>
        <sz val="11"/>
        <color theme="1"/>
        <rFont val="DFKai-SB"/>
        <charset val="136"/>
      </rPr>
      <t>香港大學</t>
    </r>
  </si>
  <si>
    <r>
      <rPr>
        <sz val="11"/>
        <color theme="1"/>
        <rFont val="DFKai-SB"/>
        <charset val="136"/>
      </rPr>
      <t>李孟廣</t>
    </r>
  </si>
  <si>
    <r>
      <rPr>
        <sz val="11"/>
        <color theme="1"/>
        <rFont val="DFKai-SB"/>
        <charset val="136"/>
      </rPr>
      <t>衍生集團（國際）控股有限公司</t>
    </r>
  </si>
  <si>
    <r>
      <rPr>
        <sz val="11"/>
        <color theme="1"/>
        <rFont val="DFKai-SB"/>
        <charset val="136"/>
      </rPr>
      <t>項目總監</t>
    </r>
  </si>
  <si>
    <r>
      <rPr>
        <sz val="11"/>
        <color theme="1"/>
        <rFont val="DFKai-SB"/>
        <charset val="136"/>
      </rPr>
      <t>方文權</t>
    </r>
  </si>
  <si>
    <r>
      <rPr>
        <sz val="11"/>
        <color theme="1"/>
        <rFont val="DFKai-SB"/>
        <charset val="136"/>
      </rPr>
      <t>天大藥業有限公司</t>
    </r>
  </si>
  <si>
    <r>
      <rPr>
        <b/>
        <sz val="11"/>
        <color theme="1"/>
        <rFont val="Times New Roman"/>
        <charset val="134"/>
      </rPr>
      <t>1-4</t>
    </r>
    <r>
      <rPr>
        <b/>
        <sz val="11"/>
        <color theme="1"/>
        <rFont val="DFKai-SB"/>
        <charset val="136"/>
      </rPr>
      <t>中國台灣嘉賓小計：</t>
    </r>
    <r>
      <rPr>
        <b/>
        <sz val="11"/>
        <color theme="1"/>
        <rFont val="Times New Roman"/>
        <charset val="134"/>
      </rPr>
      <t>3</t>
    </r>
    <r>
      <rPr>
        <b/>
        <sz val="11"/>
        <color theme="1"/>
        <rFont val="DFKai-SB"/>
        <charset val="136"/>
      </rPr>
      <t>人</t>
    </r>
  </si>
  <si>
    <r>
      <rPr>
        <sz val="11"/>
        <color theme="1"/>
        <rFont val="Times New Roman"/>
        <charset val="134"/>
      </rPr>
      <t>1-4</t>
    </r>
    <r>
      <rPr>
        <sz val="11"/>
        <color theme="1"/>
        <rFont val="DFKai-SB"/>
        <charset val="136"/>
      </rPr>
      <t>中國臺灣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</si>
  <si>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DFKai-SB"/>
        <charset val="134"/>
      </rPr>
      <t>張永勛</t>
    </r>
  </si>
  <si>
    <r>
      <rPr>
        <sz val="11"/>
        <color theme="1"/>
        <rFont val="DFKai-SB"/>
        <charset val="136"/>
      </rPr>
      <t>台灣中國藥科大學</t>
    </r>
  </si>
  <si>
    <r>
      <rPr>
        <sz val="11"/>
        <color theme="1"/>
        <rFont val="DFKai-SB"/>
        <charset val="136"/>
      </rPr>
      <t>教授，台灣中藥質量標準負責人</t>
    </r>
  </si>
  <si>
    <r>
      <rPr>
        <sz val="11"/>
        <color theme="1"/>
        <rFont val="DFKai-SB"/>
        <charset val="136"/>
      </rPr>
      <t>擬邀請作為主旨報告嘉賓</t>
    </r>
    <r>
      <rPr>
        <sz val="11"/>
        <color theme="1"/>
        <rFont val="Times New Roman"/>
        <charset val="134"/>
      </rPr>
      <t>/</t>
    </r>
    <r>
      <rPr>
        <sz val="11"/>
        <color theme="1"/>
        <rFont val="DFKai-SB"/>
        <charset val="136"/>
      </rPr>
      <t>分論壇報告嘉賓</t>
    </r>
  </si>
  <si>
    <r>
      <rPr>
        <sz val="11"/>
        <color theme="1"/>
        <rFont val="DFKai-SB"/>
        <charset val="136"/>
      </rPr>
      <t>林本源</t>
    </r>
  </si>
  <si>
    <r>
      <rPr>
        <sz val="11"/>
        <color theme="1"/>
        <rFont val="DFKai-SB"/>
        <charset val="136"/>
      </rPr>
      <t>中美兄弟製藥股份有限公司</t>
    </r>
  </si>
  <si>
    <r>
      <rPr>
        <sz val="11"/>
        <color theme="1"/>
        <rFont val="DFKai-SB"/>
        <charset val="136"/>
      </rPr>
      <t>趙國鈞</t>
    </r>
  </si>
  <si>
    <r>
      <rPr>
        <sz val="11"/>
        <color theme="1"/>
        <rFont val="DFKai-SB"/>
        <charset val="136"/>
      </rPr>
      <t>鈞生股份有限公司</t>
    </r>
  </si>
  <si>
    <r>
      <rPr>
        <b/>
        <sz val="11"/>
        <color theme="1"/>
        <rFont val="Times New Roman"/>
        <charset val="134"/>
      </rPr>
      <t>2</t>
    </r>
    <r>
      <rPr>
        <b/>
        <sz val="11"/>
        <color theme="1"/>
        <rFont val="DFKai-SB"/>
        <charset val="136"/>
      </rPr>
      <t>歐盟地區：</t>
    </r>
    <r>
      <rPr>
        <b/>
        <sz val="11"/>
        <color theme="1"/>
        <rFont val="Times New Roman"/>
        <charset val="134"/>
      </rPr>
      <t>67</t>
    </r>
    <r>
      <rPr>
        <b/>
        <sz val="11"/>
        <color theme="1"/>
        <rFont val="DFKai-SB"/>
        <charset val="136"/>
      </rPr>
      <t>人</t>
    </r>
  </si>
  <si>
    <r>
      <rPr>
        <b/>
        <sz val="11"/>
        <color theme="1"/>
        <rFont val="Times New Roman"/>
        <charset val="134"/>
      </rPr>
      <t>2-1</t>
    </r>
    <r>
      <rPr>
        <b/>
        <sz val="11"/>
        <color theme="1"/>
        <rFont val="DFKai-SB"/>
        <charset val="136"/>
      </rPr>
      <t>葡萄牙嘉賓小計：</t>
    </r>
    <r>
      <rPr>
        <b/>
        <sz val="11"/>
        <color theme="1"/>
        <rFont val="Times New Roman"/>
        <charset val="134"/>
      </rPr>
      <t>20</t>
    </r>
    <r>
      <rPr>
        <b/>
        <sz val="11"/>
        <color theme="1"/>
        <rFont val="DFKai-SB"/>
        <charset val="136"/>
      </rPr>
      <t>人（</t>
    </r>
    <r>
      <rPr>
        <b/>
        <sz val="11"/>
        <color theme="1"/>
        <rFont val="Times New Roman"/>
        <charset val="134"/>
      </rPr>
      <t>VVIP 1</t>
    </r>
    <r>
      <rPr>
        <b/>
        <sz val="11"/>
        <color theme="1"/>
        <rFont val="DFKai-SB"/>
        <charset val="136"/>
      </rPr>
      <t>人，</t>
    </r>
    <r>
      <rPr>
        <b/>
        <sz val="11"/>
        <color theme="1"/>
        <rFont val="Times New Roman"/>
        <charset val="134"/>
      </rPr>
      <t>VIP19</t>
    </r>
    <r>
      <rPr>
        <b/>
        <sz val="11"/>
        <color theme="1"/>
        <rFont val="DFKai-SB"/>
        <charset val="136"/>
      </rPr>
      <t>人）</t>
    </r>
  </si>
  <si>
    <t>Graça Freitas</t>
  </si>
  <si>
    <r>
      <rPr>
        <sz val="11"/>
        <color theme="1"/>
        <rFont val="DFKai-SB"/>
        <charset val="136"/>
      </rPr>
      <t>葡萄牙衛生總局</t>
    </r>
    <r>
      <rPr>
        <sz val="11"/>
        <color theme="1"/>
        <rFont val="Times New Roman"/>
        <charset val="134"/>
      </rPr>
      <t>Direcção-geral de Saúde</t>
    </r>
  </si>
  <si>
    <t>Fernando Bernardo</t>
  </si>
  <si>
    <r>
      <rPr>
        <sz val="11"/>
        <color theme="1"/>
        <rFont val="DFKai-SB"/>
        <charset val="136"/>
      </rPr>
      <t>葡萄牙食畜總局</t>
    </r>
    <r>
      <rPr>
        <sz val="11"/>
        <color theme="1"/>
        <rFont val="Times New Roman"/>
        <charset val="134"/>
      </rPr>
      <t>DGAV</t>
    </r>
  </si>
  <si>
    <r>
      <rPr>
        <sz val="11"/>
        <color theme="1"/>
        <rFont val="DFKai-SB"/>
        <charset val="136"/>
      </rPr>
      <t>柯天蓮</t>
    </r>
  </si>
  <si>
    <r>
      <rPr>
        <sz val="11"/>
        <color theme="1"/>
        <rFont val="DFKai-SB"/>
        <charset val="136"/>
      </rPr>
      <t>澳門駐裡斯本經濟貿易辦事處</t>
    </r>
  </si>
  <si>
    <t>Maria do Céu Costa</t>
  </si>
  <si>
    <r>
      <rPr>
        <sz val="11"/>
        <color theme="1"/>
        <rFont val="DFKai-SB"/>
        <charset val="136"/>
      </rPr>
      <t>葡萄牙植物化學和植物療法協會</t>
    </r>
    <r>
      <rPr>
        <sz val="11"/>
        <color theme="1"/>
        <rFont val="Times New Roman"/>
        <charset val="134"/>
      </rPr>
      <t>SPFito</t>
    </r>
  </si>
  <si>
    <r>
      <rPr>
        <sz val="11"/>
        <color theme="1"/>
        <rFont val="DFKai-SB"/>
        <charset val="136"/>
      </rPr>
      <t>專家顧問</t>
    </r>
  </si>
  <si>
    <t>Henrique Sobral</t>
  </si>
  <si>
    <r>
      <rPr>
        <sz val="11"/>
        <color theme="1"/>
        <rFont val="DFKai-SB"/>
        <charset val="136"/>
      </rPr>
      <t>葡萄牙食品補充劑協會</t>
    </r>
    <r>
      <rPr>
        <sz val="11"/>
        <color theme="1"/>
        <rFont val="Times New Roman"/>
        <charset val="134"/>
      </rPr>
      <t>APARD</t>
    </r>
  </si>
  <si>
    <r>
      <rPr>
        <sz val="11"/>
        <color theme="1"/>
        <rFont val="DFKai-SB"/>
        <charset val="136"/>
      </rPr>
      <t>董事會副主席</t>
    </r>
  </si>
  <si>
    <t>Luis Dias</t>
  </si>
  <si>
    <r>
      <rPr>
        <sz val="11"/>
        <color theme="1"/>
        <rFont val="DFKai-SB"/>
        <charset val="136"/>
      </rPr>
      <t>葡萄牙功能醫學協會</t>
    </r>
  </si>
  <si>
    <t>Jorge Machado</t>
  </si>
  <si>
    <r>
      <rPr>
        <sz val="11"/>
        <color theme="1"/>
        <rFont val="DFKai-SB"/>
        <charset val="136"/>
      </rPr>
      <t>波爾圖大學</t>
    </r>
  </si>
  <si>
    <t>Manuel de Almeida Damasio</t>
  </si>
  <si>
    <r>
      <rPr>
        <sz val="11"/>
        <color theme="1"/>
        <rFont val="DFKai-SB"/>
        <charset val="136"/>
      </rPr>
      <t>盧索福納人文科技大學</t>
    </r>
    <r>
      <rPr>
        <sz val="11"/>
        <color theme="1"/>
        <rFont val="Times New Roman"/>
        <charset val="134"/>
      </rPr>
      <t>Universidade Lusofona de Humanidades e Tecnologias</t>
    </r>
  </si>
  <si>
    <r>
      <rPr>
        <sz val="11"/>
        <color theme="1"/>
        <rFont val="DFKai-SB"/>
        <charset val="136"/>
      </rPr>
      <t>董事會主席</t>
    </r>
  </si>
  <si>
    <r>
      <rPr>
        <sz val="11"/>
        <color theme="1"/>
        <rFont val="DFKai-SB"/>
        <charset val="136"/>
      </rPr>
      <t>擬邀請作為入營儀式嘉賓</t>
    </r>
  </si>
  <si>
    <t>Matilde da Luz dos Santos Duque Fonseca e Castro</t>
  </si>
  <si>
    <r>
      <rPr>
        <sz val="11"/>
        <color theme="1"/>
        <rFont val="DFKai-SB"/>
        <charset val="136"/>
      </rPr>
      <t>里斯本大學藥學院</t>
    </r>
    <r>
      <rPr>
        <sz val="11"/>
        <color theme="1"/>
        <rFont val="Times New Roman"/>
        <charset val="134"/>
      </rPr>
      <t>Faculty of Pharmacy, University of Lisbon</t>
    </r>
  </si>
  <si>
    <r>
      <rPr>
        <sz val="11"/>
        <color theme="1"/>
        <rFont val="DFKai-SB"/>
        <charset val="136"/>
      </rPr>
      <t>藥學院院長</t>
    </r>
  </si>
  <si>
    <t>Pedro Miguel de Jesus Calado Dominguinhos</t>
  </si>
  <si>
    <r>
      <rPr>
        <sz val="11"/>
        <color theme="1"/>
        <rFont val="DFKai-SB"/>
        <charset val="136"/>
      </rPr>
      <t>塞圖巴爾理工學院</t>
    </r>
    <r>
      <rPr>
        <sz val="11"/>
        <color theme="1"/>
        <rFont val="Times New Roman"/>
        <charset val="134"/>
      </rPr>
      <t>Instituto Politécnico de Setúbal</t>
    </r>
  </si>
  <si>
    <t>António Manuel Marques</t>
  </si>
  <si>
    <r>
      <rPr>
        <sz val="11"/>
        <color theme="1"/>
        <rFont val="DFKai-SB"/>
        <charset val="136"/>
      </rPr>
      <t>高等衛生學校校長</t>
    </r>
  </si>
  <si>
    <t>Paulo Sargento</t>
  </si>
  <si>
    <r>
      <rPr>
        <sz val="11"/>
        <color theme="1"/>
        <rFont val="DFKai-SB"/>
        <charset val="136"/>
      </rPr>
      <t>希比路新薛氏衛生高等學校</t>
    </r>
    <r>
      <rPr>
        <sz val="11"/>
        <color theme="1"/>
        <rFont val="Times New Roman"/>
        <charset val="134"/>
      </rPr>
      <t>ERISA (Escola Superior de Saúde Ribeiro Sanches)</t>
    </r>
  </si>
  <si>
    <t>João Gomes</t>
  </si>
  <si>
    <r>
      <rPr>
        <sz val="11"/>
        <color theme="1"/>
        <rFont val="DFKai-SB"/>
        <charset val="136"/>
      </rPr>
      <t>醫道針灸中心</t>
    </r>
    <r>
      <rPr>
        <sz val="11"/>
        <color theme="1"/>
        <rFont val="Times New Roman"/>
        <charset val="134"/>
      </rPr>
      <t>YIDAO Centro de Acupuntura</t>
    </r>
  </si>
  <si>
    <r>
      <rPr>
        <sz val="11"/>
        <color theme="1"/>
        <rFont val="DFKai-SB"/>
        <charset val="136"/>
      </rPr>
      <t>中醫治療師和培訓老師</t>
    </r>
  </si>
  <si>
    <r>
      <rPr>
        <sz val="11"/>
        <color theme="1"/>
        <rFont val="Times New Roman"/>
        <charset val="134"/>
      </rPr>
      <t>05</t>
    </r>
    <r>
      <rPr>
        <sz val="11"/>
        <color theme="1"/>
        <rFont val="DFKai-SB"/>
        <charset val="136"/>
      </rPr>
      <t>經銷商</t>
    </r>
  </si>
  <si>
    <t>Custodio Cesar</t>
  </si>
  <si>
    <t>Goldnuitrition</t>
  </si>
  <si>
    <t>Sebastião Araújo</t>
  </si>
  <si>
    <t>IIMA</t>
  </si>
  <si>
    <t>Rodrigo Botte</t>
  </si>
  <si>
    <t>Orbis Pharma, Lda   Velvet, Lda</t>
  </si>
  <si>
    <t>Cheila Da Silva</t>
  </si>
  <si>
    <t>Planeta Verd</t>
  </si>
  <si>
    <t>Nélson Pinto</t>
  </si>
  <si>
    <t>Tugamed, Lda</t>
  </si>
  <si>
    <t>Miguel Garcia</t>
  </si>
  <si>
    <t>Technophage</t>
  </si>
  <si>
    <r>
      <rPr>
        <b/>
        <sz val="11"/>
        <color theme="1"/>
        <rFont val="Times New Roman"/>
        <charset val="134"/>
      </rPr>
      <t>2-2</t>
    </r>
    <r>
      <rPr>
        <b/>
        <sz val="11"/>
        <color theme="1"/>
        <rFont val="DFKai-SB"/>
        <charset val="136"/>
      </rPr>
      <t>西班牙嘉賓小計：</t>
    </r>
    <r>
      <rPr>
        <b/>
        <sz val="11"/>
        <color theme="1"/>
        <rFont val="Times New Roman"/>
        <charset val="134"/>
      </rPr>
      <t>3</t>
    </r>
    <r>
      <rPr>
        <b/>
        <sz val="11"/>
        <color theme="1"/>
        <rFont val="DFKai-SB"/>
        <charset val="136"/>
      </rPr>
      <t>人</t>
    </r>
  </si>
  <si>
    <r>
      <rPr>
        <sz val="11"/>
        <color theme="1"/>
        <rFont val="Times New Roman"/>
        <charset val="134"/>
      </rPr>
      <t>2-2</t>
    </r>
    <r>
      <rPr>
        <sz val="11"/>
        <color theme="1"/>
        <rFont val="DFKai-SB"/>
        <charset val="136"/>
      </rPr>
      <t>西班牙</t>
    </r>
  </si>
  <si>
    <t>Ramòn Maria Calduch</t>
  </si>
  <si>
    <r>
      <rPr>
        <sz val="11"/>
        <color theme="1"/>
        <rFont val="DFKai-SB"/>
        <charset val="136"/>
      </rPr>
      <t>歐洲中醫基金會</t>
    </r>
  </si>
  <si>
    <r>
      <rPr>
        <sz val="11"/>
        <color theme="1"/>
        <rFont val="DFKai-SB"/>
        <charset val="136"/>
      </rPr>
      <t>陳月舲</t>
    </r>
  </si>
  <si>
    <t>Oscar López</t>
  </si>
  <si>
    <t>Drasanvi</t>
  </si>
  <si>
    <r>
      <rPr>
        <sz val="11"/>
        <color theme="1"/>
        <rFont val="DFKai-SB"/>
        <charset val="136"/>
      </rPr>
      <t>首席執行官</t>
    </r>
  </si>
  <si>
    <r>
      <rPr>
        <b/>
        <sz val="11"/>
        <color theme="1"/>
        <rFont val="Times New Roman"/>
        <charset val="134"/>
      </rPr>
      <t>2-3</t>
    </r>
    <r>
      <rPr>
        <b/>
        <sz val="11"/>
        <color theme="1"/>
        <rFont val="DFKai-SB"/>
        <charset val="136"/>
      </rPr>
      <t>比利時嘉賓小計：</t>
    </r>
    <r>
      <rPr>
        <b/>
        <sz val="11"/>
        <color theme="1"/>
        <rFont val="Times New Roman"/>
        <charset val="134"/>
      </rPr>
      <t>4</t>
    </r>
    <r>
      <rPr>
        <b/>
        <sz val="11"/>
        <color theme="1"/>
        <rFont val="DFKai-SB"/>
        <charset val="136"/>
      </rPr>
      <t>人</t>
    </r>
  </si>
  <si>
    <r>
      <rPr>
        <sz val="11"/>
        <color theme="1"/>
        <rFont val="Times New Roman"/>
        <charset val="134"/>
      </rPr>
      <t>2-3</t>
    </r>
    <r>
      <rPr>
        <sz val="11"/>
        <color theme="1"/>
        <rFont val="DFKai-SB"/>
        <charset val="136"/>
      </rPr>
      <t>比利時</t>
    </r>
  </si>
  <si>
    <r>
      <rPr>
        <sz val="11"/>
        <color theme="1"/>
        <rFont val="Times New Roman"/>
        <charset val="134"/>
      </rPr>
      <t xml:space="preserve">Michel Kempeneer
</t>
    </r>
    <r>
      <rPr>
        <sz val="11"/>
        <color theme="1"/>
        <rFont val="DFKai-SB"/>
        <charset val="136"/>
      </rPr>
      <t>康蓬年</t>
    </r>
  </si>
  <si>
    <r>
      <rPr>
        <sz val="11"/>
        <color theme="1"/>
        <rFont val="DFKai-SB"/>
        <charset val="136"/>
      </rPr>
      <t>比利時瓦隆州外貿和外國投資總署</t>
    </r>
  </si>
  <si>
    <r>
      <rPr>
        <sz val="11"/>
        <color theme="1"/>
        <rFont val="DFKai-SB"/>
        <charset val="136"/>
      </rPr>
      <t>首席海外運營官</t>
    </r>
  </si>
  <si>
    <r>
      <rPr>
        <sz val="11"/>
        <color theme="1"/>
        <rFont val="DFKai-SB"/>
        <charset val="136"/>
      </rPr>
      <t>比利時歡迎辦公室授牌儀式嘉賓</t>
    </r>
  </si>
  <si>
    <r>
      <rPr>
        <sz val="11"/>
        <color theme="1"/>
        <rFont val="DFKai-SB"/>
        <charset val="136"/>
      </rPr>
      <t>羅玥</t>
    </r>
  </si>
  <si>
    <r>
      <rPr>
        <sz val="11"/>
        <color theme="1"/>
        <rFont val="DFKai-SB"/>
        <charset val="136"/>
      </rPr>
      <t>中國歡迎辦公室專員</t>
    </r>
  </si>
  <si>
    <t>Prof. Dr. Pierre Dues</t>
  </si>
  <si>
    <r>
      <rPr>
        <sz val="11"/>
        <color theme="1"/>
        <rFont val="DFKai-SB"/>
        <charset val="136"/>
      </rPr>
      <t>蒙斯大學</t>
    </r>
  </si>
  <si>
    <r>
      <rPr>
        <sz val="11"/>
        <color theme="1"/>
        <rFont val="DFKai-SB"/>
        <charset val="136"/>
      </rPr>
      <t>國際關係和流動治療化學和生藥學系副校長，比利時植物藥安全性評價專家</t>
    </r>
  </si>
  <si>
    <r>
      <rPr>
        <sz val="11"/>
        <color theme="1"/>
        <rFont val="DFKai-SB"/>
        <charset val="136"/>
      </rPr>
      <t>張敏容</t>
    </r>
  </si>
  <si>
    <r>
      <rPr>
        <sz val="11"/>
        <color theme="1"/>
        <rFont val="DFKai-SB"/>
        <charset val="136"/>
      </rPr>
      <t>中國</t>
    </r>
    <r>
      <rPr>
        <sz val="11"/>
        <color theme="1"/>
        <rFont val="Times New Roman"/>
        <charset val="134"/>
      </rPr>
      <t>-</t>
    </r>
    <r>
      <rPr>
        <sz val="11"/>
        <color theme="1"/>
        <rFont val="DFKai-SB"/>
        <charset val="136"/>
      </rPr>
      <t>比利時科技園及入駐企業和機構（聯投歐洲科技投資有限公司）</t>
    </r>
  </si>
  <si>
    <r>
      <rPr>
        <b/>
        <sz val="11"/>
        <color theme="1"/>
        <rFont val="Times New Roman"/>
        <charset val="134"/>
      </rPr>
      <t>2-4</t>
    </r>
    <r>
      <rPr>
        <b/>
        <sz val="11"/>
        <color theme="1"/>
        <rFont val="DFKai-SB"/>
        <charset val="136"/>
      </rPr>
      <t>荷蘭嘉賓小計：</t>
    </r>
    <r>
      <rPr>
        <b/>
        <sz val="11"/>
        <color theme="1"/>
        <rFont val="Times New Roman"/>
        <charset val="134"/>
      </rPr>
      <t>6</t>
    </r>
    <r>
      <rPr>
        <b/>
        <sz val="11"/>
        <color theme="1"/>
        <rFont val="DFKai-SB"/>
        <charset val="136"/>
      </rPr>
      <t>人</t>
    </r>
  </si>
  <si>
    <r>
      <rPr>
        <sz val="11"/>
        <color theme="1"/>
        <rFont val="Times New Roman"/>
        <charset val="134"/>
      </rPr>
      <t>2-4</t>
    </r>
    <r>
      <rPr>
        <sz val="11"/>
        <color theme="1"/>
        <rFont val="DFKai-SB"/>
        <charset val="136"/>
      </rPr>
      <t>荷蘭</t>
    </r>
  </si>
  <si>
    <t>Matthias Weber</t>
  </si>
  <si>
    <r>
      <rPr>
        <sz val="11"/>
        <color theme="1"/>
        <rFont val="DFKai-SB"/>
        <charset val="136"/>
      </rPr>
      <t>歐洲藥典委員會</t>
    </r>
  </si>
  <si>
    <r>
      <rPr>
        <sz val="11"/>
        <color theme="1"/>
        <rFont val="DFKai-SB"/>
        <charset val="136"/>
      </rPr>
      <t>專家</t>
    </r>
  </si>
  <si>
    <r>
      <rPr>
        <sz val="11"/>
        <color theme="1"/>
        <rFont val="DFKai-SB"/>
        <charset val="136"/>
      </rPr>
      <t>王梅</t>
    </r>
  </si>
  <si>
    <r>
      <rPr>
        <sz val="11"/>
        <color theme="1"/>
        <rFont val="DFKai-SB"/>
        <charset val="136"/>
      </rPr>
      <t>歐洲藥典委員會、</t>
    </r>
    <r>
      <rPr>
        <sz val="11"/>
        <color theme="1"/>
        <rFont val="Times New Roman"/>
        <charset val="134"/>
      </rPr>
      <t>TCM Working Party at European Pharmacopeia Committee EDQM
Leiden University European Center for Chinese Medicine and Natural Compounds</t>
    </r>
  </si>
  <si>
    <t>Burt Kroes</t>
  </si>
  <si>
    <r>
      <rPr>
        <sz val="11"/>
        <color theme="1"/>
        <rFont val="DFKai-SB"/>
        <charset val="136"/>
      </rPr>
      <t>荷蘭藥監局</t>
    </r>
  </si>
  <si>
    <t>Emiel  Van Galen</t>
  </si>
  <si>
    <r>
      <rPr>
        <sz val="11"/>
        <color theme="1"/>
        <rFont val="DFKai-SB"/>
        <charset val="136"/>
      </rPr>
      <t>歐洲藥監局植物藥審批委員會</t>
    </r>
  </si>
  <si>
    <r>
      <rPr>
        <sz val="11"/>
        <color theme="1"/>
        <rFont val="DFKai-SB"/>
        <charset val="136"/>
      </rPr>
      <t>林浩然</t>
    </r>
  </si>
  <si>
    <r>
      <rPr>
        <sz val="11"/>
        <color theme="1"/>
        <rFont val="DFKai-SB"/>
        <charset val="136"/>
      </rPr>
      <t>荷蘭中華貿易有限公司</t>
    </r>
  </si>
  <si>
    <r>
      <rPr>
        <sz val="11"/>
        <color theme="1"/>
        <rFont val="DFKai-SB"/>
        <charset val="136"/>
      </rPr>
      <t>董志林</t>
    </r>
  </si>
  <si>
    <r>
      <rPr>
        <sz val="11"/>
        <color theme="1"/>
        <rFont val="DFKai-SB"/>
        <charset val="136"/>
      </rPr>
      <t>神州天士力醫藥集團</t>
    </r>
    <r>
      <rPr>
        <sz val="11"/>
        <color theme="1"/>
        <rFont val="Times New Roman"/>
        <charset val="134"/>
      </rPr>
      <t xml:space="preserve">TASLY </t>
    </r>
    <r>
      <rPr>
        <sz val="11"/>
        <color theme="1"/>
        <rFont val="DFKai-SB"/>
        <charset val="136"/>
      </rPr>
      <t>、全歐洲中醫藥學會聯合會</t>
    </r>
    <r>
      <rPr>
        <sz val="11"/>
        <color theme="1"/>
        <rFont val="Times New Roman"/>
        <charset val="134"/>
      </rPr>
      <t xml:space="preserve"> Pan-European Federation of Chinese Medicine Societies(PEFOTS)</t>
    </r>
  </si>
  <si>
    <r>
      <rPr>
        <b/>
        <sz val="11"/>
        <color theme="1"/>
        <rFont val="Times New Roman"/>
        <charset val="134"/>
      </rPr>
      <t>2-5</t>
    </r>
    <r>
      <rPr>
        <b/>
        <sz val="11"/>
        <color theme="1"/>
        <rFont val="DFKai-SB"/>
        <charset val="136"/>
      </rPr>
      <t>德國嘉賓小計：</t>
    </r>
    <r>
      <rPr>
        <b/>
        <sz val="11"/>
        <color theme="1"/>
        <rFont val="Times New Roman"/>
        <charset val="134"/>
      </rPr>
      <t>5</t>
    </r>
    <r>
      <rPr>
        <b/>
        <sz val="11"/>
        <color theme="1"/>
        <rFont val="DFKai-SB"/>
        <charset val="136"/>
      </rPr>
      <t>人（</t>
    </r>
    <r>
      <rPr>
        <b/>
        <sz val="11"/>
        <color theme="1"/>
        <rFont val="Times New Roman"/>
        <charset val="134"/>
      </rPr>
      <t>VVIP 1</t>
    </r>
    <r>
      <rPr>
        <b/>
        <sz val="11"/>
        <color theme="1"/>
        <rFont val="DFKai-SB"/>
        <charset val="136"/>
      </rPr>
      <t>人</t>
    </r>
    <r>
      <rPr>
        <b/>
        <sz val="11"/>
        <color theme="1"/>
        <rFont val="Times New Roman"/>
        <charset val="134"/>
      </rPr>
      <t>,VIP 4</t>
    </r>
    <r>
      <rPr>
        <b/>
        <sz val="11"/>
        <color theme="1"/>
        <rFont val="DFKai-SB"/>
        <charset val="136"/>
      </rPr>
      <t>人）</t>
    </r>
  </si>
  <si>
    <t>Dr. Michael Hörnig</t>
  </si>
  <si>
    <r>
      <rPr>
        <sz val="11"/>
        <color theme="1"/>
        <rFont val="DFKai-SB"/>
        <charset val="136"/>
      </rPr>
      <t>德國藥品法典（</t>
    </r>
    <r>
      <rPr>
        <sz val="11"/>
        <color theme="1"/>
        <rFont val="Times New Roman"/>
        <charset val="134"/>
      </rPr>
      <t>DAC</t>
    </r>
    <r>
      <rPr>
        <sz val="11"/>
        <color theme="1"/>
        <rFont val="DFKai-SB"/>
        <charset val="136"/>
      </rPr>
      <t>）實驗室及辦公室主任、德國法蘭克福大學藥物化學研究所博士、德國藥典（</t>
    </r>
    <r>
      <rPr>
        <sz val="11"/>
        <color theme="1"/>
        <rFont val="Times New Roman"/>
        <charset val="134"/>
      </rPr>
      <t>DAB</t>
    </r>
    <r>
      <rPr>
        <sz val="11"/>
        <color theme="1"/>
        <rFont val="DFKai-SB"/>
        <charset val="136"/>
      </rPr>
      <t>）委員會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DFKai-SB"/>
        <charset val="136"/>
      </rPr>
      <t>藥物化學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DFKai-SB"/>
        <charset val="136"/>
      </rPr>
      <t>和：藥物生物學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DFKai-SB"/>
        <charset val="136"/>
      </rPr>
      <t>委員會</t>
    </r>
  </si>
  <si>
    <r>
      <rPr>
        <sz val="11"/>
        <color theme="1"/>
        <rFont val="DFKai-SB"/>
        <charset val="136"/>
      </rPr>
      <t>鐘文君</t>
    </r>
  </si>
  <si>
    <r>
      <rPr>
        <sz val="11"/>
        <color theme="1"/>
        <rFont val="DFKai-SB"/>
        <charset val="136"/>
      </rPr>
      <t xml:space="preserve">德中堂公司
</t>
    </r>
    <r>
      <rPr>
        <sz val="11"/>
        <color theme="1"/>
        <rFont val="Times New Roman"/>
        <charset val="134"/>
      </rPr>
      <t>Herba Sinica</t>
    </r>
  </si>
  <si>
    <t>Günter Meng</t>
  </si>
  <si>
    <r>
      <rPr>
        <sz val="11"/>
        <color theme="1"/>
        <rFont val="DFKai-SB"/>
        <charset val="136"/>
      </rPr>
      <t>德國威瑪舒培博士藥廠研發副總裁</t>
    </r>
  </si>
  <si>
    <t>Sibbing</t>
  </si>
  <si>
    <r>
      <rPr>
        <sz val="11"/>
        <color theme="1"/>
        <rFont val="Times New Roman"/>
        <charset val="134"/>
      </rPr>
      <t>Diapharm</t>
    </r>
    <r>
      <rPr>
        <sz val="11"/>
        <color theme="1"/>
        <rFont val="DFKai-SB"/>
        <charset val="136"/>
      </rPr>
      <t>有限兩合公司</t>
    </r>
  </si>
  <si>
    <r>
      <rPr>
        <b/>
        <sz val="11"/>
        <color theme="1"/>
        <rFont val="Times New Roman"/>
        <charset val="134"/>
      </rPr>
      <t>2-6</t>
    </r>
    <r>
      <rPr>
        <b/>
        <sz val="11"/>
        <color theme="1"/>
        <rFont val="DFKai-SB"/>
        <charset val="136"/>
      </rPr>
      <t>英國嘉賓小計：</t>
    </r>
    <r>
      <rPr>
        <b/>
        <sz val="11"/>
        <color theme="1"/>
        <rFont val="Times New Roman"/>
        <charset val="134"/>
      </rPr>
      <t>1</t>
    </r>
    <r>
      <rPr>
        <b/>
        <sz val="11"/>
        <color theme="1"/>
        <rFont val="DFKai-SB"/>
        <charset val="136"/>
      </rPr>
      <t>人</t>
    </r>
  </si>
  <si>
    <r>
      <rPr>
        <sz val="11"/>
        <color theme="1"/>
        <rFont val="Times New Roman"/>
        <charset val="134"/>
      </rPr>
      <t>2-6</t>
    </r>
    <r>
      <rPr>
        <sz val="11"/>
        <color theme="1"/>
        <rFont val="DFKai-SB"/>
        <charset val="136"/>
      </rPr>
      <t>英國</t>
    </r>
  </si>
  <si>
    <r>
      <rPr>
        <sz val="11"/>
        <color theme="1"/>
        <rFont val="DFKai-SB"/>
        <charset val="136"/>
      </rPr>
      <t>張恩勤</t>
    </r>
  </si>
  <si>
    <r>
      <rPr>
        <sz val="11"/>
        <color theme="1"/>
        <rFont val="DFKai-SB"/>
        <charset val="136"/>
      </rPr>
      <t xml:space="preserve">英國中醫學院
</t>
    </r>
    <r>
      <rPr>
        <sz val="11"/>
        <color theme="1"/>
        <rFont val="Times New Roman"/>
        <charset val="134"/>
      </rPr>
      <t>UK Academy of Chinese Medicine</t>
    </r>
  </si>
  <si>
    <r>
      <rPr>
        <sz val="11"/>
        <color theme="1"/>
        <rFont val="DFKai-SB"/>
        <charset val="136"/>
      </rPr>
      <t>院長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DFKai-SB"/>
        <charset val="136"/>
      </rPr>
      <t>教授</t>
    </r>
  </si>
  <si>
    <r>
      <rPr>
        <b/>
        <sz val="11"/>
        <color theme="1"/>
        <rFont val="Times New Roman"/>
        <charset val="134"/>
      </rPr>
      <t>2-7</t>
    </r>
    <r>
      <rPr>
        <b/>
        <sz val="11"/>
        <color theme="1"/>
        <rFont val="DFKai-SB"/>
        <charset val="136"/>
      </rPr>
      <t>奧地利嘉賓小計：</t>
    </r>
    <r>
      <rPr>
        <b/>
        <sz val="11"/>
        <color theme="1"/>
        <rFont val="Times New Roman"/>
        <charset val="134"/>
      </rPr>
      <t>27</t>
    </r>
    <r>
      <rPr>
        <b/>
        <sz val="11"/>
        <color theme="1"/>
        <rFont val="DFKai-SB"/>
        <charset val="136"/>
      </rPr>
      <t>人</t>
    </r>
  </si>
  <si>
    <r>
      <rPr>
        <sz val="11"/>
        <color theme="1"/>
        <rFont val="Times New Roman"/>
        <charset val="134"/>
      </rPr>
      <t>2-7</t>
    </r>
    <r>
      <rPr>
        <sz val="11"/>
        <color theme="1"/>
        <rFont val="DFKai-SB"/>
        <charset val="136"/>
      </rPr>
      <t>奧地利</t>
    </r>
  </si>
  <si>
    <t>Rudolf Bauer</t>
  </si>
  <si>
    <r>
      <rPr>
        <sz val="11"/>
        <color theme="1"/>
        <rFont val="DFKai-SB"/>
        <charset val="136"/>
      </rPr>
      <t>歐洲藥典中藥委員會
格拉茲大學</t>
    </r>
  </si>
  <si>
    <r>
      <rPr>
        <sz val="11"/>
        <color theme="1"/>
        <rFont val="DFKai-SB"/>
        <charset val="136"/>
      </rPr>
      <t>主席
教授</t>
    </r>
  </si>
  <si>
    <r>
      <rPr>
        <sz val="11"/>
        <color theme="1"/>
        <rFont val="DFKai-SB"/>
        <charset val="136"/>
      </rPr>
      <t>擬邀請格拉茲大學</t>
    </r>
    <r>
      <rPr>
        <sz val="11"/>
        <color theme="1"/>
        <rFont val="Times New Roman"/>
        <charset val="134"/>
      </rPr>
      <t>Rudy Bauer</t>
    </r>
    <r>
      <rPr>
        <sz val="11"/>
        <color theme="1"/>
        <rFont val="DFKai-SB"/>
        <charset val="136"/>
      </rPr>
      <t>教授作為主旨報告嘉賓</t>
    </r>
    <r>
      <rPr>
        <sz val="11"/>
        <color theme="1"/>
        <rFont val="Times New Roman"/>
        <charset val="134"/>
      </rPr>
      <t>/</t>
    </r>
    <r>
      <rPr>
        <sz val="11"/>
        <color theme="1"/>
        <rFont val="DFKai-SB"/>
        <charset val="136"/>
      </rPr>
      <t>分論壇報告嘉賓，此期間其帶領學生團在中國進行夏令營活動。</t>
    </r>
  </si>
  <si>
    <t>Monika Maria Aitenbichler</t>
  </si>
  <si>
    <r>
      <rPr>
        <sz val="11"/>
        <color theme="1"/>
        <rFont val="DFKai-SB"/>
        <charset val="136"/>
      </rPr>
      <t>格拉茲大學</t>
    </r>
  </si>
  <si>
    <r>
      <rPr>
        <sz val="11"/>
        <color theme="1"/>
        <rFont val="DFKai-SB"/>
        <charset val="136"/>
      </rPr>
      <t>學生</t>
    </r>
  </si>
  <si>
    <t>Livia Maria Ursula Altenberg</t>
  </si>
  <si>
    <t>Kira Brisberger</t>
  </si>
  <si>
    <t>Carina Maria Donolo</t>
  </si>
  <si>
    <t>Anja Dostal </t>
  </si>
  <si>
    <t>Christina Glader</t>
  </si>
  <si>
    <t>Sophia Christine Heilig</t>
  </si>
  <si>
    <t>Nina Heim</t>
  </si>
  <si>
    <t>Jürgen Holzer</t>
  </si>
  <si>
    <t>Patricia Leitner</t>
  </si>
  <si>
    <t>Viktoria Nusime</t>
  </si>
  <si>
    <t>Marissa Offenthaler</t>
  </si>
  <si>
    <t>Bettina Michaela Pogrilz</t>
  </si>
  <si>
    <t>Karina Maria Putz</t>
  </si>
  <si>
    <t>Victoria Salmhofer</t>
  </si>
  <si>
    <t>Anna Schneebauer</t>
  </si>
  <si>
    <t>David Zehentner</t>
  </si>
  <si>
    <t>Anna-Kristina Zieger</t>
  </si>
  <si>
    <t>Leonhard BEREUTER </t>
  </si>
  <si>
    <t>Magdalena HOELLER</t>
  </si>
  <si>
    <t>Philipp SALLINGER</t>
  </si>
  <si>
    <t>Hanna SCHERZER </t>
  </si>
  <si>
    <t>Alexandra SCHWETZ </t>
  </si>
  <si>
    <t>Lea Christina PASTERK </t>
  </si>
  <si>
    <t>Emina SELIMOVIC</t>
  </si>
  <si>
    <t>Xuehong NOEST</t>
  </si>
  <si>
    <r>
      <rPr>
        <b/>
        <sz val="11"/>
        <color theme="1"/>
        <rFont val="Times New Roman"/>
        <charset val="134"/>
      </rPr>
      <t>2-8</t>
    </r>
    <r>
      <rPr>
        <b/>
        <sz val="11"/>
        <color theme="1"/>
        <rFont val="DFKai-SB"/>
        <charset val="136"/>
      </rPr>
      <t>瑞士嘉賓小計：</t>
    </r>
    <r>
      <rPr>
        <b/>
        <sz val="11"/>
        <color theme="1"/>
        <rFont val="Times New Roman"/>
        <charset val="134"/>
      </rPr>
      <t>1</t>
    </r>
    <r>
      <rPr>
        <b/>
        <sz val="11"/>
        <color theme="1"/>
        <rFont val="DFKai-SB"/>
        <charset val="136"/>
      </rPr>
      <t>人</t>
    </r>
  </si>
  <si>
    <r>
      <rPr>
        <sz val="11"/>
        <color theme="1"/>
        <rFont val="Times New Roman"/>
        <charset val="134"/>
      </rPr>
      <t>2-8</t>
    </r>
    <r>
      <rPr>
        <sz val="11"/>
        <color theme="1"/>
        <rFont val="DFKai-SB"/>
        <charset val="136"/>
      </rPr>
      <t>瑞士</t>
    </r>
  </si>
  <si>
    <t>Sixten Kollstad</t>
  </si>
  <si>
    <t>LIAN CHINAHERB AG</t>
  </si>
  <si>
    <r>
      <rPr>
        <b/>
        <sz val="11"/>
        <color theme="1"/>
        <rFont val="Times New Roman"/>
        <charset val="134"/>
      </rPr>
      <t>3</t>
    </r>
    <r>
      <rPr>
        <b/>
        <sz val="11"/>
        <color theme="1"/>
        <rFont val="DFKai-SB"/>
        <charset val="136"/>
      </rPr>
      <t>非洲地區：</t>
    </r>
    <r>
      <rPr>
        <b/>
        <sz val="11"/>
        <color theme="1"/>
        <rFont val="Times New Roman"/>
        <charset val="134"/>
      </rPr>
      <t>30</t>
    </r>
    <r>
      <rPr>
        <b/>
        <sz val="11"/>
        <color theme="1"/>
        <rFont val="DFKai-SB"/>
        <charset val="136"/>
      </rPr>
      <t>人</t>
    </r>
  </si>
  <si>
    <r>
      <rPr>
        <b/>
        <sz val="11"/>
        <color theme="1"/>
        <rFont val="Times New Roman"/>
        <charset val="134"/>
      </rPr>
      <t>3-1</t>
    </r>
    <r>
      <rPr>
        <b/>
        <sz val="11"/>
        <color theme="1"/>
        <rFont val="DFKai-SB"/>
        <charset val="136"/>
      </rPr>
      <t>莫桑比克嘉賓小計：</t>
    </r>
    <r>
      <rPr>
        <b/>
        <sz val="11"/>
        <color theme="1"/>
        <rFont val="Times New Roman"/>
        <charset val="134"/>
      </rPr>
      <t>13</t>
    </r>
    <r>
      <rPr>
        <b/>
        <sz val="11"/>
        <color theme="1"/>
        <rFont val="DFKai-SB"/>
        <charset val="136"/>
      </rPr>
      <t>人（</t>
    </r>
    <r>
      <rPr>
        <b/>
        <sz val="11"/>
        <color theme="1"/>
        <rFont val="Times New Roman"/>
        <charset val="134"/>
      </rPr>
      <t>VVIP 1</t>
    </r>
    <r>
      <rPr>
        <b/>
        <sz val="11"/>
        <color theme="1"/>
        <rFont val="DFKai-SB"/>
        <charset val="136"/>
      </rPr>
      <t>人</t>
    </r>
    <r>
      <rPr>
        <b/>
        <sz val="11"/>
        <color theme="1"/>
        <rFont val="Times New Roman"/>
        <charset val="134"/>
      </rPr>
      <t>,VIP 12</t>
    </r>
    <r>
      <rPr>
        <b/>
        <sz val="11"/>
        <color theme="1"/>
        <rFont val="DFKai-SB"/>
        <charset val="136"/>
      </rPr>
      <t>人）</t>
    </r>
  </si>
  <si>
    <t>Felisbela Gaspar</t>
  </si>
  <si>
    <r>
      <rPr>
        <sz val="11"/>
        <color theme="1"/>
        <rFont val="DFKai-SB"/>
        <charset val="136"/>
      </rPr>
      <t>莫桑比克衛生部替代暨傳統醫學國家局</t>
    </r>
  </si>
  <si>
    <t>Tânia Vuyeya Sitoie</t>
  </si>
  <si>
    <r>
      <rPr>
        <sz val="11"/>
        <color theme="1"/>
        <rFont val="DFKai-SB"/>
        <charset val="136"/>
      </rPr>
      <t>莫桑比克衛生部藥物國家局</t>
    </r>
  </si>
  <si>
    <t>Lourenço Sambo</t>
  </si>
  <si>
    <r>
      <rPr>
        <sz val="11"/>
        <color theme="1"/>
        <rFont val="DFKai-SB"/>
        <charset val="136"/>
      </rPr>
      <t xml:space="preserve">莫桑比克共和國投資促進中心
</t>
    </r>
    <r>
      <rPr>
        <sz val="11"/>
        <color theme="1"/>
        <rFont val="Times New Roman"/>
        <charset val="134"/>
      </rPr>
      <t>Investment Promotion Centre</t>
    </r>
  </si>
  <si>
    <t>Rogério Manuel</t>
  </si>
  <si>
    <r>
      <rPr>
        <sz val="11"/>
        <color theme="1"/>
        <rFont val="DFKai-SB"/>
        <charset val="136"/>
      </rPr>
      <t>莫桑比克經濟協會聯合會</t>
    </r>
  </si>
  <si>
    <t>Orlando Antonio Quilambo</t>
  </si>
  <si>
    <r>
      <rPr>
        <sz val="11"/>
        <color theme="1"/>
        <rFont val="DFKai-SB"/>
        <charset val="136"/>
      </rPr>
      <t>蒙德拉</t>
    </r>
    <r>
      <rPr>
        <sz val="11"/>
        <color theme="1"/>
        <rFont val="华文楷体"/>
        <charset val="134"/>
      </rPr>
      <t>内</t>
    </r>
    <r>
      <rPr>
        <sz val="11"/>
        <color theme="1"/>
        <rFont val="DFKai-SB"/>
        <charset val="136"/>
      </rPr>
      <t>大</t>
    </r>
    <r>
      <rPr>
        <sz val="11"/>
        <color theme="1"/>
        <rFont val="华文楷体"/>
        <charset val="134"/>
      </rPr>
      <t xml:space="preserve">学
</t>
    </r>
    <r>
      <rPr>
        <sz val="11"/>
        <color theme="1"/>
        <rFont val="Times New Roman"/>
        <charset val="134"/>
      </rPr>
      <t>Eduardo Mondlane University</t>
    </r>
  </si>
  <si>
    <r>
      <rPr>
        <sz val="11"/>
        <color theme="1"/>
        <rFont val="DFKai-SB"/>
        <charset val="136"/>
      </rPr>
      <t>校</t>
    </r>
    <r>
      <rPr>
        <sz val="11"/>
        <color theme="1"/>
        <rFont val="华文楷体"/>
        <charset val="134"/>
      </rPr>
      <t>长</t>
    </r>
  </si>
  <si>
    <r>
      <rPr>
        <sz val="11"/>
        <color theme="1"/>
        <rFont val="DFKai-SB"/>
        <charset val="136"/>
      </rPr>
      <t>郭建玲</t>
    </r>
  </si>
  <si>
    <r>
      <rPr>
        <sz val="11"/>
        <color theme="1"/>
        <rFont val="DFKai-SB"/>
        <charset val="136"/>
      </rPr>
      <t>蒙德拉內大學孔子學院</t>
    </r>
  </si>
  <si>
    <r>
      <rPr>
        <sz val="11"/>
        <color theme="1"/>
        <rFont val="DFKai-SB"/>
        <charset val="136"/>
      </rPr>
      <t>中方院長</t>
    </r>
  </si>
  <si>
    <t>Páscoa Themba Buque</t>
  </si>
  <si>
    <t>Medimoc SA</t>
  </si>
  <si>
    <t>執行董事</t>
  </si>
  <si>
    <t>Adelino Leite</t>
  </si>
  <si>
    <t>Natur Pharma,Lda</t>
  </si>
  <si>
    <t>Yunus Merali</t>
  </si>
  <si>
    <t>SHANI LIMITADA</t>
  </si>
  <si>
    <t>Artur Tarita</t>
  </si>
  <si>
    <t>MEDIS FARMACÊUTICA LDA</t>
  </si>
  <si>
    <t>Lopes da Silva</t>
  </si>
  <si>
    <t>Medifarma</t>
  </si>
  <si>
    <t>Jorge Ribeiro</t>
  </si>
  <si>
    <t>MEDIMPORT LDA</t>
  </si>
  <si>
    <t xml:space="preserve"> G.Sachinder Reddy</t>
  </si>
  <si>
    <t>Maputo Health Care Lda</t>
  </si>
  <si>
    <r>
      <rPr>
        <b/>
        <sz val="11"/>
        <color theme="1"/>
        <rFont val="Times New Roman"/>
        <charset val="134"/>
      </rPr>
      <t>3-2</t>
    </r>
    <r>
      <rPr>
        <b/>
        <sz val="11"/>
        <color theme="1"/>
        <rFont val="DFKai-SB"/>
        <charset val="136"/>
      </rPr>
      <t>佛得角嘉賓小計：</t>
    </r>
    <r>
      <rPr>
        <b/>
        <sz val="11"/>
        <color theme="1"/>
        <rFont val="Times New Roman"/>
        <charset val="134"/>
      </rPr>
      <t>10</t>
    </r>
    <r>
      <rPr>
        <b/>
        <sz val="11"/>
        <color theme="1"/>
        <rFont val="DFKai-SB"/>
        <charset val="136"/>
      </rPr>
      <t>人（</t>
    </r>
    <r>
      <rPr>
        <b/>
        <sz val="11"/>
        <color theme="1"/>
        <rFont val="Times New Roman"/>
        <charset val="134"/>
      </rPr>
      <t>VVIP 1</t>
    </r>
    <r>
      <rPr>
        <b/>
        <sz val="11"/>
        <color theme="1"/>
        <rFont val="DFKai-SB"/>
        <charset val="136"/>
      </rPr>
      <t>人</t>
    </r>
    <r>
      <rPr>
        <b/>
        <sz val="11"/>
        <color theme="1"/>
        <rFont val="Times New Roman"/>
        <charset val="134"/>
      </rPr>
      <t>,VIP 8</t>
    </r>
    <r>
      <rPr>
        <b/>
        <sz val="11"/>
        <color theme="1"/>
        <rFont val="DFKai-SB"/>
        <charset val="136"/>
      </rPr>
      <t>人</t>
    </r>
    <r>
      <rPr>
        <b/>
        <sz val="11"/>
        <color theme="1"/>
        <rFont val="Times New Roman"/>
        <charset val="134"/>
      </rPr>
      <t>,GUEST 1</t>
    </r>
    <r>
      <rPr>
        <b/>
        <sz val="11"/>
        <color theme="1"/>
        <rFont val="DFKai-SB"/>
        <charset val="136"/>
      </rPr>
      <t>人）</t>
    </r>
  </si>
  <si>
    <t>Patrícia Miranda Alfama</t>
  </si>
  <si>
    <r>
      <rPr>
        <sz val="11"/>
        <color theme="1"/>
        <rFont val="DFKai-SB"/>
        <charset val="136"/>
      </rPr>
      <t>獨立衛生監管機構</t>
    </r>
    <r>
      <rPr>
        <sz val="11"/>
        <color theme="1"/>
        <rFont val="Times New Roman"/>
        <charset val="134"/>
      </rPr>
      <t>ERIS (Independent Health Regulatory Entity)</t>
    </r>
  </si>
  <si>
    <t>Fátima Lima</t>
  </si>
  <si>
    <r>
      <rPr>
        <sz val="11"/>
        <color theme="1"/>
        <rFont val="DFKai-SB"/>
        <charset val="136"/>
      </rPr>
      <t>部長辦公室主任</t>
    </r>
  </si>
  <si>
    <t>Eduardo Jorge Monteiro Tavares</t>
  </si>
  <si>
    <r>
      <rPr>
        <sz val="11"/>
        <color theme="1"/>
        <rFont val="DFKai-SB"/>
        <charset val="136"/>
      </rPr>
      <t>佛得角衛生與社會保障部藥物總局</t>
    </r>
  </si>
  <si>
    <t>Artur Correia</t>
  </si>
  <si>
    <r>
      <rPr>
        <sz val="11"/>
        <color theme="1"/>
        <rFont val="DFKai-SB"/>
        <charset val="136"/>
      </rPr>
      <t>佛得角衛生與社會保障部衛生總局</t>
    </r>
  </si>
  <si>
    <r>
      <rPr>
        <sz val="11"/>
        <color theme="1"/>
        <rFont val="DFKai-SB"/>
        <charset val="136"/>
      </rPr>
      <t>何賽</t>
    </r>
  </si>
  <si>
    <r>
      <rPr>
        <sz val="11"/>
        <color theme="1"/>
        <rFont val="DFKai-SB"/>
        <charset val="136"/>
      </rPr>
      <t>佛得角與中國友好協會</t>
    </r>
  </si>
  <si>
    <t>Judite Medina do Nascimento</t>
  </si>
  <si>
    <r>
      <rPr>
        <sz val="11"/>
        <color theme="1"/>
        <rFont val="DFKai-SB"/>
        <charset val="136"/>
      </rPr>
      <t>佛得角大學</t>
    </r>
  </si>
  <si>
    <t>Júlio Andrade</t>
  </si>
  <si>
    <r>
      <rPr>
        <sz val="11"/>
        <color theme="1"/>
        <rFont val="DFKai-SB"/>
        <charset val="136"/>
      </rPr>
      <t>普拉亞中心醫院</t>
    </r>
  </si>
  <si>
    <t>Edith Mauricio Santos</t>
  </si>
  <si>
    <t>Infpharma</t>
  </si>
  <si>
    <t>Fernando Gil Evora</t>
  </si>
  <si>
    <t>Emprofac</t>
  </si>
  <si>
    <r>
      <rPr>
        <b/>
        <sz val="11"/>
        <color theme="1"/>
        <rFont val="Times New Roman"/>
        <charset val="134"/>
      </rPr>
      <t>3-3</t>
    </r>
    <r>
      <rPr>
        <b/>
        <sz val="11"/>
        <color theme="1"/>
        <rFont val="DFKai-SB"/>
        <charset val="136"/>
      </rPr>
      <t>安哥拉嘉賓小計：</t>
    </r>
    <r>
      <rPr>
        <b/>
        <sz val="11"/>
        <color theme="1"/>
        <rFont val="Times New Roman"/>
        <charset val="134"/>
      </rPr>
      <t>3</t>
    </r>
    <r>
      <rPr>
        <b/>
        <sz val="11"/>
        <color theme="1"/>
        <rFont val="DFKai-SB"/>
        <charset val="136"/>
      </rPr>
      <t>人（</t>
    </r>
    <r>
      <rPr>
        <b/>
        <sz val="11"/>
        <color theme="1"/>
        <rFont val="Times New Roman"/>
        <charset val="134"/>
      </rPr>
      <t>VVIP 1</t>
    </r>
    <r>
      <rPr>
        <b/>
        <sz val="11"/>
        <color theme="1"/>
        <rFont val="DFKai-SB"/>
        <charset val="136"/>
      </rPr>
      <t>人</t>
    </r>
    <r>
      <rPr>
        <b/>
        <sz val="11"/>
        <color theme="1"/>
        <rFont val="Times New Roman"/>
        <charset val="134"/>
      </rPr>
      <t>,VIP 2</t>
    </r>
    <r>
      <rPr>
        <b/>
        <sz val="11"/>
        <color theme="1"/>
        <rFont val="DFKai-SB"/>
        <charset val="136"/>
      </rPr>
      <t>人）</t>
    </r>
  </si>
  <si>
    <t>Zinga David</t>
  </si>
  <si>
    <r>
      <rPr>
        <sz val="11"/>
        <color theme="1"/>
        <rFont val="DFKai-SB"/>
        <charset val="136"/>
      </rPr>
      <t>安哥拉國家衛生部</t>
    </r>
  </si>
  <si>
    <r>
      <rPr>
        <sz val="11"/>
        <color theme="1"/>
        <rFont val="DFKai-SB"/>
        <charset val="136"/>
      </rPr>
      <t>國家衛生研究院副院長（行政範疇）</t>
    </r>
  </si>
  <si>
    <t>Feliciano Njele Hequele</t>
  </si>
  <si>
    <r>
      <rPr>
        <sz val="11"/>
        <color theme="1"/>
        <rFont val="DFKai-SB"/>
        <charset val="136"/>
      </rPr>
      <t>安哥拉國家衛生研究院</t>
    </r>
  </si>
  <si>
    <r>
      <rPr>
        <sz val="11"/>
        <color theme="1"/>
        <rFont val="DFKai-SB"/>
        <charset val="136"/>
      </rPr>
      <t>國家衛生研究院臨時傳統醫藥廳廳長</t>
    </r>
  </si>
  <si>
    <r>
      <rPr>
        <b/>
        <sz val="11"/>
        <color theme="1"/>
        <rFont val="Times New Roman"/>
        <charset val="134"/>
      </rPr>
      <t>3-4</t>
    </r>
    <r>
      <rPr>
        <b/>
        <sz val="11"/>
        <color theme="1"/>
        <rFont val="DFKai-SB"/>
        <charset val="136"/>
      </rPr>
      <t>幾內亞比紹嘉賓小計：</t>
    </r>
    <r>
      <rPr>
        <b/>
        <sz val="11"/>
        <color theme="1"/>
        <rFont val="Times New Roman"/>
        <charset val="134"/>
      </rPr>
      <t>3</t>
    </r>
    <r>
      <rPr>
        <b/>
        <sz val="11"/>
        <color theme="1"/>
        <rFont val="DFKai-SB"/>
        <charset val="136"/>
      </rPr>
      <t>人（</t>
    </r>
    <r>
      <rPr>
        <b/>
        <sz val="11"/>
        <color theme="1"/>
        <rFont val="Times New Roman"/>
        <charset val="134"/>
      </rPr>
      <t>VVIP 1</t>
    </r>
    <r>
      <rPr>
        <b/>
        <sz val="11"/>
        <color theme="1"/>
        <rFont val="DFKai-SB"/>
        <charset val="136"/>
      </rPr>
      <t>人</t>
    </r>
    <r>
      <rPr>
        <b/>
        <sz val="11"/>
        <color theme="1"/>
        <rFont val="Times New Roman"/>
        <charset val="134"/>
      </rPr>
      <t>,VIP 2</t>
    </r>
    <r>
      <rPr>
        <b/>
        <sz val="11"/>
        <color theme="1"/>
        <rFont val="DFKai-SB"/>
        <charset val="136"/>
      </rPr>
      <t>人）</t>
    </r>
  </si>
  <si>
    <t>Nadile Blone A.B. Sanca Sa</t>
  </si>
  <si>
    <r>
      <rPr>
        <sz val="11"/>
        <color theme="1"/>
        <rFont val="DFKai-SB"/>
        <charset val="136"/>
      </rPr>
      <t>全民健康國家總局</t>
    </r>
  </si>
  <si>
    <t>Agostinho Mbarco N'Dumba</t>
  </si>
  <si>
    <r>
      <rPr>
        <sz val="11"/>
        <color theme="1"/>
        <rFont val="DFKai-SB"/>
        <charset val="136"/>
      </rPr>
      <t>公共衛生局</t>
    </r>
  </si>
  <si>
    <r>
      <rPr>
        <b/>
        <sz val="11"/>
        <color theme="1"/>
        <rFont val="Times New Roman"/>
        <charset val="134"/>
      </rPr>
      <t>3-5</t>
    </r>
    <r>
      <rPr>
        <b/>
        <sz val="11"/>
        <color theme="1"/>
        <rFont val="DFKai-SB"/>
        <charset val="136"/>
      </rPr>
      <t>聖多美和普林西比嘉賓小計：</t>
    </r>
    <r>
      <rPr>
        <b/>
        <sz val="11"/>
        <color theme="1"/>
        <rFont val="Times New Roman"/>
        <charset val="134"/>
      </rPr>
      <t>1</t>
    </r>
    <r>
      <rPr>
        <b/>
        <sz val="11"/>
        <color theme="1"/>
        <rFont val="DFKai-SB"/>
        <charset val="136"/>
      </rPr>
      <t>人（</t>
    </r>
    <r>
      <rPr>
        <b/>
        <sz val="11"/>
        <color theme="1"/>
        <rFont val="Times New Roman"/>
        <charset val="134"/>
      </rPr>
      <t>VVIP1</t>
    </r>
    <r>
      <rPr>
        <b/>
        <sz val="11"/>
        <color theme="1"/>
        <rFont val="DFKai-SB"/>
        <charset val="136"/>
      </rPr>
      <t>人）</t>
    </r>
  </si>
  <si>
    <r>
      <rPr>
        <b/>
        <sz val="11"/>
        <color theme="1"/>
        <rFont val="Times New Roman"/>
        <charset val="134"/>
      </rPr>
      <t>4</t>
    </r>
    <r>
      <rPr>
        <b/>
        <sz val="11"/>
        <color theme="1"/>
        <rFont val="DFKai-SB"/>
        <charset val="136"/>
      </rPr>
      <t>亞洲地區：</t>
    </r>
    <r>
      <rPr>
        <b/>
        <sz val="11"/>
        <color theme="1"/>
        <rFont val="Times New Roman"/>
        <charset val="134"/>
      </rPr>
      <t>33</t>
    </r>
    <r>
      <rPr>
        <b/>
        <sz val="11"/>
        <color theme="1"/>
        <rFont val="DFKai-SB"/>
        <charset val="136"/>
      </rPr>
      <t>人</t>
    </r>
  </si>
  <si>
    <r>
      <rPr>
        <b/>
        <sz val="11"/>
        <color theme="1"/>
        <rFont val="Times New Roman"/>
        <charset val="134"/>
      </rPr>
      <t>4-1</t>
    </r>
    <r>
      <rPr>
        <b/>
        <sz val="11"/>
        <color theme="1"/>
        <rFont val="DFKai-SB"/>
        <charset val="136"/>
      </rPr>
      <t>迪拜嘉賓小計：</t>
    </r>
    <r>
      <rPr>
        <b/>
        <sz val="11"/>
        <color theme="1"/>
        <rFont val="Times New Roman"/>
        <charset val="134"/>
      </rPr>
      <t>5</t>
    </r>
    <r>
      <rPr>
        <b/>
        <sz val="11"/>
        <color theme="1"/>
        <rFont val="DFKai-SB"/>
        <charset val="136"/>
      </rPr>
      <t>人</t>
    </r>
  </si>
  <si>
    <r>
      <rPr>
        <sz val="11"/>
        <color theme="1"/>
        <rFont val="Times New Roman"/>
        <charset val="134"/>
      </rPr>
      <t>4-1</t>
    </r>
    <r>
      <rPr>
        <sz val="11"/>
        <color theme="1"/>
        <rFont val="DFKai-SB"/>
        <charset val="136"/>
      </rPr>
      <t>迪拜</t>
    </r>
  </si>
  <si>
    <t>Ayesha Alfalahi</t>
  </si>
  <si>
    <r>
      <rPr>
        <sz val="11"/>
        <color theme="1"/>
        <rFont val="DFKai-SB"/>
        <charset val="136"/>
      </rPr>
      <t>迪拜健康城管理局</t>
    </r>
    <r>
      <rPr>
        <sz val="11"/>
        <color theme="1"/>
        <rFont val="Times New Roman"/>
        <charset val="134"/>
      </rPr>
      <t>Dubai Healthcare City Authority</t>
    </r>
  </si>
  <si>
    <r>
      <rPr>
        <sz val="11"/>
        <color theme="1"/>
        <rFont val="DFKai-SB"/>
        <charset val="136"/>
      </rPr>
      <t>職業許可部門高級總監</t>
    </r>
  </si>
  <si>
    <r>
      <rPr>
        <sz val="11"/>
        <color theme="1"/>
        <rFont val="DFKai-SB"/>
        <charset val="136"/>
      </rPr>
      <t>投融資論壇</t>
    </r>
  </si>
  <si>
    <t>Ramadan Ibrahim Alblooshi</t>
  </si>
  <si>
    <r>
      <rPr>
        <sz val="11"/>
        <color theme="1"/>
        <rFont val="DFKai-SB"/>
        <charset val="136"/>
      </rPr>
      <t>迪拜健康城管理局</t>
    </r>
    <r>
      <rPr>
        <sz val="11"/>
        <color theme="1"/>
        <rFont val="Times New Roman"/>
        <charset val="134"/>
      </rPr>
      <t>Dubai Healthcare City Authority - Regulatory (DHCR)</t>
    </r>
  </si>
  <si>
    <t>Hadeel Hajar</t>
  </si>
  <si>
    <r>
      <rPr>
        <sz val="11"/>
        <color theme="1"/>
        <rFont val="DFKai-SB"/>
        <charset val="136"/>
      </rPr>
      <t>迪拜健康城</t>
    </r>
  </si>
  <si>
    <r>
      <rPr>
        <sz val="11"/>
        <color theme="1"/>
        <rFont val="DFKai-SB"/>
        <charset val="136"/>
      </rPr>
      <t>專業許可經理</t>
    </r>
  </si>
  <si>
    <t>Omar Oumeish</t>
  </si>
  <si>
    <r>
      <rPr>
        <sz val="11"/>
        <color theme="1"/>
        <rFont val="DFKai-SB"/>
        <charset val="136"/>
      </rPr>
      <t>迪拜健康城管委會</t>
    </r>
  </si>
  <si>
    <r>
      <rPr>
        <sz val="12"/>
        <rFont val="Times New Roman"/>
        <charset val="134"/>
      </rPr>
      <t>05</t>
    </r>
    <r>
      <rPr>
        <sz val="12"/>
        <rFont val="DFKai-SB"/>
        <charset val="134"/>
      </rPr>
      <t>經銷商</t>
    </r>
  </si>
  <si>
    <t>Nandkumar Nair</t>
  </si>
  <si>
    <t>Artemis Life Sciences</t>
  </si>
  <si>
    <r>
      <rPr>
        <sz val="12"/>
        <color rgb="FF000000"/>
        <rFont val="DFKai-SB"/>
        <charset val="134"/>
      </rPr>
      <t>首席執行官</t>
    </r>
  </si>
  <si>
    <t>商贸对接会</t>
  </si>
  <si>
    <r>
      <rPr>
        <b/>
        <sz val="11"/>
        <color theme="1"/>
        <rFont val="Times New Roman"/>
        <charset val="134"/>
      </rPr>
      <t>4-2</t>
    </r>
    <r>
      <rPr>
        <b/>
        <sz val="11"/>
        <color theme="1"/>
        <rFont val="DFKai-SB"/>
        <charset val="136"/>
      </rPr>
      <t>泰國嘉賓小計：</t>
    </r>
    <r>
      <rPr>
        <b/>
        <sz val="11"/>
        <color theme="1"/>
        <rFont val="Times New Roman"/>
        <charset val="134"/>
      </rPr>
      <t>6</t>
    </r>
    <r>
      <rPr>
        <b/>
        <sz val="11"/>
        <color theme="1"/>
        <rFont val="DFKai-SB"/>
        <charset val="136"/>
      </rPr>
      <t>人</t>
    </r>
  </si>
  <si>
    <r>
      <rPr>
        <sz val="11"/>
        <color theme="1"/>
        <rFont val="Times New Roman"/>
        <charset val="134"/>
      </rPr>
      <t>4-2</t>
    </r>
    <r>
      <rPr>
        <sz val="11"/>
        <color theme="1"/>
        <rFont val="DFKai-SB"/>
        <charset val="136"/>
      </rPr>
      <t>泰國</t>
    </r>
  </si>
  <si>
    <t>Dr. Marut Jirasrattasiri</t>
  </si>
  <si>
    <r>
      <rPr>
        <sz val="11"/>
        <color theme="1"/>
        <rFont val="DFKai-SB"/>
        <charset val="136"/>
      </rPr>
      <t>泰王國衛生部</t>
    </r>
  </si>
  <si>
    <r>
      <rPr>
        <sz val="11"/>
        <color theme="1"/>
        <rFont val="DFKai-SB"/>
        <charset val="136"/>
      </rPr>
      <t>泰醫及替代醫學司司長</t>
    </r>
  </si>
  <si>
    <t>Anchalee Chuthaputti</t>
  </si>
  <si>
    <r>
      <rPr>
        <sz val="11"/>
        <color theme="1"/>
        <rFont val="DFKai-SB"/>
        <charset val="136"/>
      </rPr>
      <t>泰醫及替代醫學司技術與規劃處及泰國中醫藥研究所</t>
    </r>
  </si>
  <si>
    <r>
      <rPr>
        <sz val="11"/>
        <color theme="1"/>
        <rFont val="DFKai-SB"/>
        <charset val="136"/>
      </rPr>
      <t>處長兼主任</t>
    </r>
  </si>
  <si>
    <t>Songrit R Bhuket</t>
  </si>
  <si>
    <r>
      <rPr>
        <sz val="11"/>
        <color theme="1"/>
        <rFont val="DFKai-SB"/>
        <charset val="136"/>
      </rPr>
      <t>泰中經濟協會</t>
    </r>
  </si>
  <si>
    <r>
      <rPr>
        <sz val="11"/>
        <color theme="1"/>
        <rFont val="DFKai-SB"/>
        <charset val="136"/>
      </rPr>
      <t>林丹乾</t>
    </r>
  </si>
  <si>
    <r>
      <rPr>
        <sz val="11"/>
        <color theme="1"/>
        <rFont val="DFKai-SB"/>
        <charset val="136"/>
      </rPr>
      <t>泰國中醫師總會</t>
    </r>
  </si>
  <si>
    <r>
      <rPr>
        <sz val="11"/>
        <color theme="1"/>
        <rFont val="DFKai-SB"/>
        <charset val="136"/>
      </rPr>
      <t>吳小菡</t>
    </r>
  </si>
  <si>
    <r>
      <rPr>
        <sz val="11"/>
        <color theme="1"/>
        <rFont val="DFKai-SB"/>
        <charset val="136"/>
      </rPr>
      <t>蔡莊韡</t>
    </r>
  </si>
  <si>
    <r>
      <rPr>
        <sz val="11"/>
        <color theme="1"/>
        <rFont val="DFKai-SB"/>
        <charset val="136"/>
      </rPr>
      <t>華盛和潤有限公司</t>
    </r>
  </si>
  <si>
    <r>
      <rPr>
        <b/>
        <sz val="11"/>
        <color theme="1"/>
        <rFont val="Times New Roman"/>
        <charset val="134"/>
      </rPr>
      <t>4-3</t>
    </r>
    <r>
      <rPr>
        <b/>
        <sz val="11"/>
        <color theme="1"/>
        <rFont val="DFKai-SB"/>
        <charset val="136"/>
      </rPr>
      <t>柬埔寨嘉賓小計：</t>
    </r>
    <r>
      <rPr>
        <b/>
        <sz val="11"/>
        <color theme="1"/>
        <rFont val="Times New Roman"/>
        <charset val="134"/>
      </rPr>
      <t>2</t>
    </r>
    <r>
      <rPr>
        <b/>
        <sz val="11"/>
        <color theme="1"/>
        <rFont val="DFKai-SB"/>
        <charset val="136"/>
      </rPr>
      <t>人</t>
    </r>
  </si>
  <si>
    <r>
      <rPr>
        <sz val="11"/>
        <color theme="1"/>
        <rFont val="Times New Roman"/>
        <charset val="134"/>
      </rPr>
      <t>4-3</t>
    </r>
    <r>
      <rPr>
        <sz val="11"/>
        <color theme="1"/>
        <rFont val="DFKai-SB"/>
        <charset val="136"/>
      </rPr>
      <t>柬埔寨</t>
    </r>
  </si>
  <si>
    <t>Huot Theang</t>
  </si>
  <si>
    <r>
      <rPr>
        <sz val="11"/>
        <color theme="1"/>
        <rFont val="DFKai-SB"/>
        <charset val="136"/>
      </rPr>
      <t>柬埔寨衛生部國家傳統醫藥中心技術局局長</t>
    </r>
  </si>
  <si>
    <t>Huot Sengthong</t>
  </si>
  <si>
    <r>
      <rPr>
        <sz val="11"/>
        <color theme="1"/>
        <rFont val="DFKai-SB"/>
        <charset val="136"/>
      </rPr>
      <t>柬埔寨王國食品藥品管理局
副局長</t>
    </r>
  </si>
  <si>
    <r>
      <rPr>
        <b/>
        <sz val="11"/>
        <color theme="1"/>
        <rFont val="Times New Roman"/>
        <charset val="134"/>
      </rPr>
      <t>4-4</t>
    </r>
    <r>
      <rPr>
        <b/>
        <sz val="11"/>
        <color theme="1"/>
        <rFont val="DFKai-SB"/>
        <charset val="136"/>
      </rPr>
      <t>印度尼西亞嘉賓小計：</t>
    </r>
    <r>
      <rPr>
        <b/>
        <sz val="11"/>
        <color theme="1"/>
        <rFont val="Times New Roman"/>
        <charset val="134"/>
      </rPr>
      <t>2</t>
    </r>
    <r>
      <rPr>
        <b/>
        <sz val="11"/>
        <color theme="1"/>
        <rFont val="DFKai-SB"/>
        <charset val="136"/>
      </rPr>
      <t>人</t>
    </r>
  </si>
  <si>
    <r>
      <rPr>
        <sz val="11"/>
        <color theme="1"/>
        <rFont val="Times New Roman"/>
        <charset val="134"/>
      </rPr>
      <t>4-4</t>
    </r>
    <r>
      <rPr>
        <sz val="11"/>
        <color theme="1"/>
        <rFont val="DFKai-SB"/>
        <charset val="136"/>
      </rPr>
      <t>印尼</t>
    </r>
  </si>
  <si>
    <r>
      <rPr>
        <sz val="11"/>
        <color theme="1"/>
        <rFont val="DFKai-SB"/>
        <charset val="136"/>
      </rPr>
      <t>梁仁俊</t>
    </r>
  </si>
  <si>
    <r>
      <rPr>
        <sz val="11"/>
        <color theme="1"/>
        <rFont val="DFKai-SB"/>
        <charset val="136"/>
      </rPr>
      <t>中國國際貿易促進委員會商業行業分會印尼代表處</t>
    </r>
    <r>
      <rPr>
        <sz val="11"/>
        <color theme="1"/>
        <rFont val="Times New Roman"/>
        <charset val="134"/>
      </rPr>
      <t>CCPIT</t>
    </r>
  </si>
  <si>
    <r>
      <rPr>
        <sz val="11"/>
        <color theme="1"/>
        <rFont val="DFKai-SB"/>
        <charset val="136"/>
      </rPr>
      <t>首席代表</t>
    </r>
  </si>
  <si>
    <r>
      <rPr>
        <sz val="11"/>
        <color theme="1"/>
        <rFont val="DFKai-SB"/>
        <charset val="136"/>
      </rPr>
      <t>紀國彰</t>
    </r>
    <r>
      <rPr>
        <sz val="11"/>
        <color theme="1"/>
        <rFont val="Times New Roman"/>
        <charset val="134"/>
      </rPr>
      <t xml:space="preserve">                                                           Sujanto Mardjuki</t>
    </r>
  </si>
  <si>
    <r>
      <rPr>
        <sz val="11"/>
        <color theme="1"/>
        <rFont val="DFKai-SB"/>
        <charset val="136"/>
      </rPr>
      <t>印尼中醫協會</t>
    </r>
    <r>
      <rPr>
        <sz val="11"/>
        <color theme="1"/>
        <rFont val="Times New Roman"/>
        <charset val="134"/>
      </rPr>
      <t xml:space="preserve">                                          Indonesia Traditional Chinese Med. Ass. (IKNI)</t>
    </r>
  </si>
  <si>
    <r>
      <rPr>
        <b/>
        <sz val="11"/>
        <color theme="1"/>
        <rFont val="Times New Roman"/>
        <charset val="134"/>
      </rPr>
      <t>4-5</t>
    </r>
    <r>
      <rPr>
        <b/>
        <sz val="11"/>
        <color theme="1"/>
        <rFont val="DFKai-SB"/>
        <charset val="136"/>
      </rPr>
      <t>東帝汶嘉賓小計：</t>
    </r>
    <r>
      <rPr>
        <b/>
        <sz val="11"/>
        <color theme="1"/>
        <rFont val="Times New Roman"/>
        <charset val="134"/>
      </rPr>
      <t>2</t>
    </r>
    <r>
      <rPr>
        <b/>
        <sz val="11"/>
        <color theme="1"/>
        <rFont val="DFKai-SB"/>
        <charset val="136"/>
      </rPr>
      <t>人（</t>
    </r>
    <r>
      <rPr>
        <b/>
        <sz val="11"/>
        <color theme="1"/>
        <rFont val="Times New Roman"/>
        <charset val="134"/>
      </rPr>
      <t>VVIP 1</t>
    </r>
    <r>
      <rPr>
        <b/>
        <sz val="11"/>
        <color theme="1"/>
        <rFont val="DFKai-SB"/>
        <charset val="136"/>
      </rPr>
      <t>人，</t>
    </r>
    <r>
      <rPr>
        <b/>
        <sz val="11"/>
        <color theme="1"/>
        <rFont val="Times New Roman"/>
        <charset val="134"/>
      </rPr>
      <t>VIP1</t>
    </r>
    <r>
      <rPr>
        <b/>
        <sz val="11"/>
        <color theme="1"/>
        <rFont val="DFKai-SB"/>
        <charset val="136"/>
      </rPr>
      <t>人）</t>
    </r>
  </si>
  <si>
    <t>Delfim da Costa Xavier Ferreira</t>
  </si>
  <si>
    <r>
      <rPr>
        <sz val="11"/>
        <color theme="1"/>
        <rFont val="DFKai-SB"/>
        <charset val="136"/>
      </rPr>
      <t>國家藥劑及藥物局</t>
    </r>
  </si>
  <si>
    <r>
      <rPr>
        <b/>
        <sz val="11"/>
        <color theme="1"/>
        <rFont val="Times New Roman"/>
        <charset val="134"/>
      </rPr>
      <t>4-6</t>
    </r>
    <r>
      <rPr>
        <b/>
        <sz val="11"/>
        <color theme="1"/>
        <rFont val="DFKai-SB"/>
        <charset val="136"/>
      </rPr>
      <t>菲律賓嘉賓小計：</t>
    </r>
    <r>
      <rPr>
        <b/>
        <sz val="11"/>
        <color theme="1"/>
        <rFont val="Times New Roman"/>
        <charset val="134"/>
      </rPr>
      <t>3</t>
    </r>
    <r>
      <rPr>
        <b/>
        <sz val="11"/>
        <color theme="1"/>
        <rFont val="DFKai-SB"/>
        <charset val="136"/>
      </rPr>
      <t>人</t>
    </r>
  </si>
  <si>
    <r>
      <rPr>
        <sz val="11"/>
        <color theme="1"/>
        <rFont val="Times New Roman"/>
        <charset val="134"/>
      </rPr>
      <t>4-6</t>
    </r>
    <r>
      <rPr>
        <sz val="11"/>
        <color theme="1"/>
        <rFont val="DFKai-SB"/>
        <charset val="136"/>
      </rPr>
      <t>菲律賓</t>
    </r>
  </si>
  <si>
    <t>Willison John E. De Luna</t>
  </si>
  <si>
    <r>
      <rPr>
        <sz val="11"/>
        <color theme="1"/>
        <rFont val="DFKai-SB"/>
        <charset val="136"/>
      </rPr>
      <t>菲律賓共和國食品藥品管理局</t>
    </r>
  </si>
  <si>
    <r>
      <rPr>
        <sz val="11"/>
        <color theme="1"/>
        <rFont val="DFKai-SB"/>
        <charset val="136"/>
      </rPr>
      <t>藥物管制和研究中心許可和登記部門食品藥品管理高級官員</t>
    </r>
  </si>
  <si>
    <t>Annabelle De Guzman</t>
  </si>
  <si>
    <r>
      <rPr>
        <sz val="11"/>
        <color theme="1"/>
        <rFont val="DFKai-SB"/>
        <charset val="136"/>
      </rPr>
      <t>菲律賓共和國衛生部傳統和替代衛生保健司</t>
    </r>
  </si>
  <si>
    <r>
      <rPr>
        <sz val="11"/>
        <color theme="1"/>
        <rFont val="DFKai-SB"/>
        <charset val="136"/>
      </rPr>
      <t>鄭啟明</t>
    </r>
  </si>
  <si>
    <r>
      <rPr>
        <sz val="11"/>
        <color theme="1"/>
        <rFont val="DFKai-SB"/>
        <charset val="136"/>
      </rPr>
      <t>菲律賓註冊中醫及針灸師學會</t>
    </r>
    <r>
      <rPr>
        <sz val="11"/>
        <color theme="1"/>
        <rFont val="Times New Roman"/>
        <charset val="134"/>
      </rPr>
      <t>Philippine Society of Certified TCM Practitioners &amp; Acupuncturists Inc.</t>
    </r>
  </si>
  <si>
    <r>
      <rPr>
        <b/>
        <sz val="11"/>
        <color theme="1"/>
        <rFont val="Times New Roman"/>
        <charset val="134"/>
      </rPr>
      <t>4-7</t>
    </r>
    <r>
      <rPr>
        <b/>
        <sz val="11"/>
        <color theme="1"/>
        <rFont val="DFKai-SB"/>
        <charset val="136"/>
      </rPr>
      <t>新加坡嘉賓小計：</t>
    </r>
    <r>
      <rPr>
        <b/>
        <sz val="11"/>
        <color theme="1"/>
        <rFont val="Times New Roman"/>
        <charset val="134"/>
      </rPr>
      <t>6</t>
    </r>
    <r>
      <rPr>
        <b/>
        <sz val="11"/>
        <color theme="1"/>
        <rFont val="DFKai-SB"/>
        <charset val="136"/>
      </rPr>
      <t>人</t>
    </r>
  </si>
  <si>
    <r>
      <rPr>
        <sz val="11"/>
        <color theme="1"/>
        <rFont val="Times New Roman"/>
        <charset val="134"/>
      </rPr>
      <t>4-7</t>
    </r>
    <r>
      <rPr>
        <sz val="11"/>
        <color theme="1"/>
        <rFont val="DFKai-SB"/>
        <charset val="136"/>
      </rPr>
      <t>新加坡</t>
    </r>
  </si>
  <si>
    <r>
      <rPr>
        <sz val="11"/>
        <color theme="1"/>
        <rFont val="DFKai-SB"/>
        <charset val="136"/>
      </rPr>
      <t xml:space="preserve">吳漢昇
</t>
    </r>
    <r>
      <rPr>
        <sz val="11"/>
        <color theme="1"/>
        <rFont val="Times New Roman"/>
        <charset val="134"/>
      </rPr>
      <t>Ng Han Seong</t>
    </r>
  </si>
  <si>
    <r>
      <rPr>
        <sz val="11"/>
        <color theme="1"/>
        <rFont val="DFKai-SB"/>
        <charset val="136"/>
      </rPr>
      <t>新加坡衛生部傳統與輔助醫藥
基層與社區醫療司</t>
    </r>
  </si>
  <si>
    <r>
      <rPr>
        <sz val="11"/>
        <color theme="1"/>
        <rFont val="DFKai-SB"/>
        <charset val="136"/>
      </rPr>
      <t xml:space="preserve">李炳輝
</t>
    </r>
    <r>
      <rPr>
        <sz val="11"/>
        <color theme="1"/>
        <rFont val="Times New Roman"/>
        <charset val="134"/>
      </rPr>
      <t>Mr. Bernard Lee</t>
    </r>
  </si>
  <si>
    <r>
      <rPr>
        <sz val="11"/>
        <color theme="1"/>
        <rFont val="DFKai-SB"/>
        <charset val="136"/>
      </rPr>
      <t>衛生部基層與社區醫療司</t>
    </r>
    <r>
      <rPr>
        <sz val="11"/>
        <color theme="1"/>
        <rFont val="Times New Roman"/>
        <charset val="134"/>
      </rPr>
      <t>/</t>
    </r>
    <r>
      <rPr>
        <sz val="11"/>
        <color theme="1"/>
        <rFont val="DFKai-SB"/>
        <charset val="136"/>
      </rPr>
      <t>傳統與輔助醫藥司</t>
    </r>
  </si>
  <si>
    <r>
      <rPr>
        <sz val="11"/>
        <color theme="1"/>
        <rFont val="DFKai-SB"/>
        <charset val="136"/>
      </rPr>
      <t>副司長</t>
    </r>
  </si>
  <si>
    <r>
      <rPr>
        <sz val="11"/>
        <color theme="1"/>
        <rFont val="DFKai-SB"/>
        <charset val="136"/>
      </rPr>
      <t>符喜泉</t>
    </r>
  </si>
  <si>
    <r>
      <rPr>
        <sz val="11"/>
        <color theme="1"/>
        <rFont val="DFKai-SB"/>
        <charset val="136"/>
      </rPr>
      <t>新加坡中醫管理委員會</t>
    </r>
  </si>
  <si>
    <r>
      <rPr>
        <sz val="11"/>
        <color theme="1"/>
        <rFont val="DFKai-SB"/>
        <charset val="136"/>
      </rPr>
      <t>陳立發</t>
    </r>
  </si>
  <si>
    <r>
      <rPr>
        <sz val="11"/>
        <color theme="1"/>
        <rFont val="DFKai-SB"/>
        <charset val="136"/>
      </rPr>
      <t>新加坡中國醫藥保健品商會</t>
    </r>
  </si>
  <si>
    <r>
      <rPr>
        <sz val="11"/>
        <color theme="1"/>
        <rFont val="DFKai-SB"/>
        <charset val="136"/>
      </rPr>
      <t>林仲南</t>
    </r>
  </si>
  <si>
    <r>
      <rPr>
        <sz val="11"/>
        <color theme="1"/>
        <rFont val="DFKai-SB"/>
        <charset val="136"/>
      </rPr>
      <t>新加坡中藥出入口商公會</t>
    </r>
  </si>
  <si>
    <r>
      <rPr>
        <sz val="11"/>
        <color theme="1"/>
        <rFont val="DFKai-SB"/>
        <charset val="136"/>
      </rPr>
      <t>新加坡中藥出入口商會副主席、新加坡中國醫藥保健品商會副總務、新加坡中藥公會執行委員</t>
    </r>
  </si>
  <si>
    <r>
      <rPr>
        <sz val="11"/>
        <color theme="1"/>
        <rFont val="Times New Roman"/>
        <charset val="134"/>
      </rPr>
      <t>4-7</t>
    </r>
    <r>
      <rPr>
        <sz val="11"/>
        <color theme="1"/>
        <rFont val="DFKai-SB"/>
        <charset val="134"/>
      </rPr>
      <t>新加坡</t>
    </r>
  </si>
  <si>
    <r>
      <rPr>
        <sz val="11"/>
        <color theme="1"/>
        <rFont val="DFKai-SB"/>
        <charset val="134"/>
      </rPr>
      <t>何光平</t>
    </r>
  </si>
  <si>
    <r>
      <rPr>
        <sz val="11"/>
        <color theme="1"/>
        <rFont val="DFKai-SB"/>
        <charset val="134"/>
      </rPr>
      <t>悅榕集團</t>
    </r>
  </si>
  <si>
    <r>
      <rPr>
        <sz val="11"/>
        <color theme="1"/>
        <rFont val="DFKai-SB"/>
        <charset val="134"/>
      </rPr>
      <t>執行主席</t>
    </r>
  </si>
  <si>
    <r>
      <rPr>
        <sz val="11"/>
        <color theme="1"/>
        <rFont val="DFKai-SB"/>
        <charset val="134"/>
      </rPr>
      <t>簽約見證嘉賓</t>
    </r>
  </si>
  <si>
    <r>
      <rPr>
        <b/>
        <sz val="11"/>
        <color theme="1"/>
        <rFont val="Times New Roman"/>
        <charset val="134"/>
      </rPr>
      <t>4-8</t>
    </r>
    <r>
      <rPr>
        <b/>
        <sz val="11"/>
        <color theme="1"/>
        <rFont val="DFKai-SB"/>
        <charset val="136"/>
      </rPr>
      <t>韓國嘉賓小計：</t>
    </r>
    <r>
      <rPr>
        <b/>
        <sz val="11"/>
        <color theme="1"/>
        <rFont val="Times New Roman"/>
        <charset val="134"/>
      </rPr>
      <t>1</t>
    </r>
    <r>
      <rPr>
        <b/>
        <sz val="11"/>
        <color theme="1"/>
        <rFont val="DFKai-SB"/>
        <charset val="136"/>
      </rPr>
      <t>人</t>
    </r>
  </si>
  <si>
    <r>
      <rPr>
        <sz val="11"/>
        <color theme="1"/>
        <rFont val="Times New Roman"/>
        <charset val="134"/>
      </rPr>
      <t>4-8</t>
    </r>
    <r>
      <rPr>
        <sz val="11"/>
        <color theme="1"/>
        <rFont val="DFKai-SB"/>
        <charset val="136"/>
      </rPr>
      <t>韓國</t>
    </r>
  </si>
  <si>
    <r>
      <rPr>
        <sz val="11"/>
        <color theme="1"/>
        <rFont val="DFKai-SB"/>
        <charset val="136"/>
      </rPr>
      <t>金永燦</t>
    </r>
  </si>
  <si>
    <r>
      <rPr>
        <sz val="11"/>
        <color theme="1"/>
        <rFont val="DFKai-SB"/>
        <charset val="136"/>
      </rPr>
      <t>韓國醫藥品輸出入協會</t>
    </r>
  </si>
  <si>
    <r>
      <rPr>
        <sz val="11"/>
        <color theme="1"/>
        <rFont val="DFKai-SB"/>
        <charset val="136"/>
      </rPr>
      <t>常勤副會長</t>
    </r>
  </si>
  <si>
    <r>
      <rPr>
        <b/>
        <sz val="11"/>
        <color theme="1"/>
        <rFont val="Times New Roman"/>
        <charset val="134"/>
      </rPr>
      <t>4-9</t>
    </r>
    <r>
      <rPr>
        <b/>
        <sz val="11"/>
        <color theme="1"/>
        <rFont val="DFKai-SB"/>
        <charset val="136"/>
      </rPr>
      <t>越南嘉賓小計：</t>
    </r>
    <r>
      <rPr>
        <b/>
        <sz val="11"/>
        <color theme="1"/>
        <rFont val="Times New Roman"/>
        <charset val="134"/>
      </rPr>
      <t>2</t>
    </r>
    <r>
      <rPr>
        <b/>
        <sz val="11"/>
        <color theme="1"/>
        <rFont val="DFKai-SB"/>
        <charset val="136"/>
      </rPr>
      <t>人</t>
    </r>
  </si>
  <si>
    <r>
      <rPr>
        <sz val="11"/>
        <color theme="1"/>
        <rFont val="Times New Roman"/>
        <charset val="134"/>
      </rPr>
      <t>4-9</t>
    </r>
    <r>
      <rPr>
        <sz val="11"/>
        <color theme="1"/>
        <rFont val="DFKai-SB"/>
        <charset val="136"/>
      </rPr>
      <t>越南</t>
    </r>
  </si>
  <si>
    <t>Pham Vu Khanh</t>
  </si>
  <si>
    <r>
      <rPr>
        <sz val="11"/>
        <color theme="1"/>
        <rFont val="DFKai-SB"/>
        <charset val="136"/>
      </rPr>
      <t>越南衛生部傳統醫藥管理局</t>
    </r>
  </si>
  <si>
    <t>Tran Quoc Binh</t>
  </si>
  <si>
    <r>
      <rPr>
        <sz val="11"/>
        <color theme="1"/>
        <rFont val="DFKai-SB"/>
        <charset val="136"/>
      </rPr>
      <t>越南國立傳統醫藥醫院</t>
    </r>
  </si>
  <si>
    <r>
      <rPr>
        <b/>
        <sz val="11"/>
        <color theme="1"/>
        <rFont val="Times New Roman"/>
        <charset val="134"/>
      </rPr>
      <t>4-10</t>
    </r>
    <r>
      <rPr>
        <b/>
        <sz val="11"/>
        <color theme="1"/>
        <rFont val="DFKai-SB"/>
        <charset val="136"/>
      </rPr>
      <t>馬來西亞嘉賓小計：</t>
    </r>
    <r>
      <rPr>
        <b/>
        <sz val="11"/>
        <color theme="1"/>
        <rFont val="Times New Roman"/>
        <charset val="134"/>
      </rPr>
      <t>4</t>
    </r>
    <r>
      <rPr>
        <b/>
        <sz val="11"/>
        <color theme="1"/>
        <rFont val="DFKai-SB"/>
        <charset val="136"/>
      </rPr>
      <t>人</t>
    </r>
  </si>
  <si>
    <r>
      <rPr>
        <sz val="11"/>
        <color theme="1"/>
        <rFont val="Times New Roman"/>
        <charset val="134"/>
      </rPr>
      <t>4-10</t>
    </r>
    <r>
      <rPr>
        <sz val="11"/>
        <color theme="1"/>
        <rFont val="DFKai-SB"/>
        <charset val="136"/>
      </rPr>
      <t>馬來西亞</t>
    </r>
  </si>
  <si>
    <t>Goh Cheng Soon</t>
  </si>
  <si>
    <t>馬來西亞衛生部傳統醫藥局</t>
  </si>
  <si>
    <t>Ariyani Binti Amin</t>
  </si>
  <si>
    <t>高級助理局長</t>
  </si>
  <si>
    <t>Ng Angeline</t>
  </si>
  <si>
    <t>馬來西亞衛生部傳統醫藥局政策及發展處</t>
  </si>
  <si>
    <t>職務暫無</t>
  </si>
  <si>
    <r>
      <rPr>
        <sz val="11"/>
        <color theme="1"/>
        <rFont val="DFKai-SB"/>
        <charset val="136"/>
      </rPr>
      <t>拿督何德君</t>
    </r>
  </si>
  <si>
    <r>
      <rPr>
        <sz val="11"/>
        <color theme="1"/>
        <rFont val="DFKai-SB"/>
        <charset val="136"/>
      </rPr>
      <t>醫林（馬）有限公司</t>
    </r>
  </si>
  <si>
    <r>
      <rPr>
        <b/>
        <sz val="11"/>
        <color theme="1"/>
        <rFont val="Times New Roman"/>
        <charset val="134"/>
      </rPr>
      <t>5</t>
    </r>
    <r>
      <rPr>
        <b/>
        <sz val="11"/>
        <color theme="1"/>
        <rFont val="DFKai-SB"/>
        <charset val="136"/>
      </rPr>
      <t>美洲地區：</t>
    </r>
    <r>
      <rPr>
        <b/>
        <sz val="11"/>
        <color theme="1"/>
        <rFont val="Times New Roman"/>
        <charset val="134"/>
      </rPr>
      <t>6</t>
    </r>
    <r>
      <rPr>
        <b/>
        <sz val="11"/>
        <color theme="1"/>
        <rFont val="DFKai-SB"/>
        <charset val="136"/>
      </rPr>
      <t>人</t>
    </r>
  </si>
  <si>
    <r>
      <rPr>
        <b/>
        <sz val="11"/>
        <color theme="1"/>
        <rFont val="Times New Roman"/>
        <charset val="134"/>
      </rPr>
      <t>5-1</t>
    </r>
    <r>
      <rPr>
        <b/>
        <sz val="11"/>
        <color theme="1"/>
        <rFont val="DFKai-SB"/>
        <charset val="136"/>
      </rPr>
      <t>巴西嘉賓小計：</t>
    </r>
    <r>
      <rPr>
        <b/>
        <sz val="11"/>
        <color theme="1"/>
        <rFont val="Times New Roman"/>
        <charset val="134"/>
      </rPr>
      <t>3</t>
    </r>
    <r>
      <rPr>
        <b/>
        <sz val="11"/>
        <color theme="1"/>
        <rFont val="DFKai-SB"/>
        <charset val="136"/>
      </rPr>
      <t>人（</t>
    </r>
    <r>
      <rPr>
        <b/>
        <sz val="11"/>
        <color theme="1"/>
        <rFont val="Times New Roman"/>
        <charset val="134"/>
      </rPr>
      <t>VVIP1</t>
    </r>
    <r>
      <rPr>
        <b/>
        <sz val="11"/>
        <color theme="1"/>
        <rFont val="DFKai-SB"/>
        <charset val="136"/>
      </rPr>
      <t>人，</t>
    </r>
    <r>
      <rPr>
        <b/>
        <sz val="11"/>
        <color theme="1"/>
        <rFont val="Times New Roman"/>
        <charset val="134"/>
      </rPr>
      <t>VIP2</t>
    </r>
    <r>
      <rPr>
        <b/>
        <sz val="11"/>
        <color theme="1"/>
        <rFont val="DFKai-SB"/>
        <charset val="136"/>
      </rPr>
      <t>人）</t>
    </r>
  </si>
  <si>
    <t>Reginaldo Filho</t>
  </si>
  <si>
    <r>
      <rPr>
        <sz val="11"/>
        <color theme="1"/>
        <rFont val="DFKai-SB"/>
        <charset val="136"/>
      </rPr>
      <t>巴西中醫學院</t>
    </r>
  </si>
  <si>
    <t>Alessandro Golombiewski</t>
  </si>
  <si>
    <r>
      <rPr>
        <sz val="11"/>
        <color theme="1"/>
        <rFont val="DFKai-SB"/>
        <charset val="136"/>
      </rPr>
      <t>清華大學公共管理學院教授，巴西前衛生部、旅遊部副部長</t>
    </r>
  </si>
  <si>
    <r>
      <rPr>
        <b/>
        <sz val="11"/>
        <color theme="1"/>
        <rFont val="Times New Roman"/>
        <charset val="134"/>
      </rPr>
      <t>5-2</t>
    </r>
    <r>
      <rPr>
        <b/>
        <sz val="11"/>
        <color theme="1"/>
        <rFont val="DFKai-SB"/>
        <charset val="136"/>
      </rPr>
      <t>美國嘉賓小計：</t>
    </r>
    <r>
      <rPr>
        <b/>
        <sz val="11"/>
        <color theme="1"/>
        <rFont val="Times New Roman"/>
        <charset val="134"/>
      </rPr>
      <t>3</t>
    </r>
    <r>
      <rPr>
        <b/>
        <sz val="11"/>
        <color theme="1"/>
        <rFont val="DFKai-SB"/>
        <charset val="136"/>
      </rPr>
      <t>人</t>
    </r>
  </si>
  <si>
    <r>
      <rPr>
        <sz val="11"/>
        <color theme="1"/>
        <rFont val="Times New Roman"/>
        <charset val="134"/>
      </rPr>
      <t>5-2</t>
    </r>
    <r>
      <rPr>
        <sz val="11"/>
        <color theme="1"/>
        <rFont val="DFKai-SB"/>
        <charset val="136"/>
      </rPr>
      <t>美國</t>
    </r>
  </si>
  <si>
    <t>John Giannone</t>
  </si>
  <si>
    <r>
      <rPr>
        <sz val="11"/>
        <color theme="1"/>
        <rFont val="DFKai-SB"/>
        <charset val="136"/>
      </rPr>
      <t>美國藥監委員會</t>
    </r>
  </si>
  <si>
    <r>
      <rPr>
        <sz val="11"/>
        <color theme="1"/>
        <rFont val="DFKai-SB"/>
        <charset val="136"/>
      </rPr>
      <t>高級總監</t>
    </r>
  </si>
  <si>
    <r>
      <rPr>
        <sz val="11"/>
        <color theme="1"/>
        <rFont val="DFKai-SB"/>
        <charset val="136"/>
      </rPr>
      <t>洪肇卓</t>
    </r>
  </si>
  <si>
    <r>
      <rPr>
        <sz val="11"/>
        <color theme="1"/>
        <rFont val="DFKai-SB"/>
        <charset val="136"/>
      </rPr>
      <t>美國中藥聯商會</t>
    </r>
  </si>
  <si>
    <r>
      <rPr>
        <sz val="11"/>
        <color theme="1"/>
        <rFont val="DFKai-SB"/>
        <charset val="136"/>
      </rPr>
      <t>聞集普</t>
    </r>
  </si>
  <si>
    <t>TCMZONE LLC</t>
  </si>
  <si>
    <r>
      <rPr>
        <b/>
        <sz val="11"/>
        <color theme="1"/>
        <rFont val="Times New Roman"/>
        <charset val="134"/>
      </rPr>
      <t>6</t>
    </r>
    <r>
      <rPr>
        <b/>
        <sz val="11"/>
        <color theme="1"/>
        <rFont val="DFKai-SB"/>
        <charset val="136"/>
      </rPr>
      <t>澳洲地區：</t>
    </r>
    <r>
      <rPr>
        <b/>
        <sz val="11"/>
        <color theme="1"/>
        <rFont val="Times New Roman"/>
        <charset val="134"/>
      </rPr>
      <t>8</t>
    </r>
    <r>
      <rPr>
        <b/>
        <sz val="11"/>
        <color theme="1"/>
        <rFont val="DFKai-SB"/>
        <charset val="136"/>
      </rPr>
      <t>人</t>
    </r>
  </si>
  <si>
    <r>
      <rPr>
        <b/>
        <sz val="11"/>
        <color theme="1"/>
        <rFont val="Times New Roman"/>
        <charset val="134"/>
      </rPr>
      <t>6-1</t>
    </r>
    <r>
      <rPr>
        <b/>
        <sz val="11"/>
        <color theme="1"/>
        <rFont val="DFKai-SB"/>
        <charset val="136"/>
      </rPr>
      <t>新西蘭嘉賓小計：</t>
    </r>
    <r>
      <rPr>
        <b/>
        <sz val="11"/>
        <color theme="1"/>
        <rFont val="Times New Roman"/>
        <charset val="134"/>
      </rPr>
      <t>8</t>
    </r>
    <r>
      <rPr>
        <b/>
        <sz val="11"/>
        <color theme="1"/>
        <rFont val="DFKai-SB"/>
        <charset val="136"/>
      </rPr>
      <t>人（</t>
    </r>
    <r>
      <rPr>
        <b/>
        <sz val="11"/>
        <color theme="1"/>
        <rFont val="Times New Roman"/>
        <charset val="134"/>
      </rPr>
      <t>VVIP1</t>
    </r>
    <r>
      <rPr>
        <b/>
        <sz val="11"/>
        <color theme="1"/>
        <rFont val="DFKai-SB"/>
        <charset val="136"/>
      </rPr>
      <t>人，</t>
    </r>
    <r>
      <rPr>
        <b/>
        <sz val="11"/>
        <color theme="1"/>
        <rFont val="Times New Roman"/>
        <charset val="134"/>
      </rPr>
      <t>VIP1</t>
    </r>
    <r>
      <rPr>
        <b/>
        <sz val="11"/>
        <color theme="1"/>
        <rFont val="DFKai-SB"/>
        <charset val="136"/>
      </rPr>
      <t>人，</t>
    </r>
    <r>
      <rPr>
        <b/>
        <sz val="11"/>
        <color theme="1"/>
        <rFont val="Times New Roman"/>
        <charset val="134"/>
      </rPr>
      <t>GUEST6</t>
    </r>
    <r>
      <rPr>
        <b/>
        <sz val="11"/>
        <color theme="1"/>
        <rFont val="DFKai-SB"/>
        <charset val="136"/>
      </rPr>
      <t>人）</t>
    </r>
  </si>
  <si>
    <t>Glen Cook</t>
  </si>
  <si>
    <r>
      <rPr>
        <sz val="11"/>
        <color theme="1"/>
        <rFont val="DFKai-SB"/>
        <charset val="136"/>
      </rPr>
      <t>悅榕中國</t>
    </r>
  </si>
  <si>
    <r>
      <rPr>
        <sz val="11"/>
        <color theme="1"/>
        <rFont val="DFKai-SB"/>
        <charset val="136"/>
      </rPr>
      <t>助理運營副總裁</t>
    </r>
  </si>
  <si>
    <r>
      <rPr>
        <sz val="11"/>
        <color theme="1"/>
        <rFont val="DFKai-SB"/>
        <charset val="136"/>
      </rPr>
      <t>瑞蓮莊</t>
    </r>
  </si>
  <si>
    <r>
      <rPr>
        <sz val="11"/>
        <color theme="1"/>
        <rFont val="Times New Roman"/>
        <charset val="134"/>
      </rPr>
      <t>06</t>
    </r>
    <r>
      <rPr>
        <sz val="11"/>
        <color theme="1"/>
        <rFont val="楷体"/>
        <charset val="134"/>
      </rPr>
      <t>企業</t>
    </r>
  </si>
  <si>
    <t>Ri Streeter</t>
  </si>
  <si>
    <r>
      <rPr>
        <sz val="11"/>
        <color theme="1"/>
        <rFont val="楷体"/>
        <charset val="134"/>
      </rPr>
      <t>新西蘭維塔工作室</t>
    </r>
    <r>
      <rPr>
        <sz val="11"/>
        <color theme="1"/>
        <rFont val="Times New Roman"/>
        <charset val="134"/>
      </rPr>
      <t xml:space="preserve"> 
Weta Workshop</t>
    </r>
  </si>
  <si>
    <r>
      <rPr>
        <sz val="11"/>
        <color theme="1"/>
        <rFont val="Times New Roman"/>
        <charset val="134"/>
      </rPr>
      <t xml:space="preserve">Executive Manager to CEO
</t>
    </r>
    <r>
      <rPr>
        <sz val="11"/>
        <color theme="1"/>
        <rFont val="楷体"/>
        <charset val="134"/>
      </rPr>
      <t>首席執行官執行經理</t>
    </r>
  </si>
  <si>
    <r>
      <rPr>
        <sz val="11"/>
        <color theme="1"/>
        <rFont val="楷体"/>
        <charset val="134"/>
      </rPr>
      <t>植博館</t>
    </r>
  </si>
  <si>
    <t>Ben Barraud</t>
  </si>
  <si>
    <r>
      <rPr>
        <sz val="11"/>
        <color theme="1"/>
        <rFont val="Times New Roman"/>
        <charset val="134"/>
      </rPr>
      <t xml:space="preserve">Production Designer
</t>
    </r>
    <r>
      <rPr>
        <sz val="11"/>
        <color theme="1"/>
        <rFont val="楷体"/>
        <charset val="134"/>
      </rPr>
      <t>製片設計師</t>
    </r>
  </si>
  <si>
    <r>
      <rPr>
        <sz val="11"/>
        <color theme="1"/>
        <rFont val="Times New Roman"/>
        <charset val="134"/>
      </rPr>
      <t>Sam Gao/</t>
    </r>
    <r>
      <rPr>
        <sz val="11"/>
        <color theme="1"/>
        <rFont val="楷体"/>
        <charset val="134"/>
      </rPr>
      <t>高峡</t>
    </r>
  </si>
  <si>
    <r>
      <rPr>
        <sz val="11"/>
        <color theme="1"/>
        <rFont val="Times New Roman"/>
        <charset val="134"/>
      </rPr>
      <t xml:space="preserve">BD Manager and Art Director
</t>
    </r>
    <r>
      <rPr>
        <sz val="11"/>
        <color theme="1"/>
        <rFont val="楷体"/>
        <charset val="134"/>
      </rPr>
      <t>商務發展經理及藝術指導</t>
    </r>
  </si>
  <si>
    <t>Edward Denton</t>
  </si>
  <si>
    <r>
      <rPr>
        <sz val="11"/>
        <color theme="1"/>
        <rFont val="Times New Roman"/>
        <charset val="134"/>
      </rPr>
      <t xml:space="preserve">Art Director
</t>
    </r>
    <r>
      <rPr>
        <sz val="11"/>
        <color theme="1"/>
        <rFont val="楷体"/>
        <charset val="134"/>
      </rPr>
      <t>藝術指導</t>
    </r>
  </si>
  <si>
    <r>
      <rPr>
        <sz val="11"/>
        <color theme="1"/>
        <rFont val="Times New Roman"/>
        <charset val="134"/>
      </rPr>
      <t>Ana Wang/</t>
    </r>
    <r>
      <rPr>
        <sz val="11"/>
        <color theme="1"/>
        <rFont val="楷体"/>
        <charset val="134"/>
      </rPr>
      <t>王雪</t>
    </r>
  </si>
  <si>
    <r>
      <rPr>
        <sz val="11"/>
        <color theme="1"/>
        <rFont val="Times New Roman"/>
        <charset val="134"/>
      </rPr>
      <t xml:space="preserve">Coordinator to BD manager and Art Director
</t>
    </r>
    <r>
      <rPr>
        <sz val="11"/>
        <color theme="1"/>
        <rFont val="楷体"/>
        <charset val="134"/>
      </rPr>
      <t>商務發展經理及藝術指導協調</t>
    </r>
  </si>
  <si>
    <r>
      <rPr>
        <sz val="11"/>
        <color theme="1"/>
        <rFont val="Times New Roman"/>
        <charset val="134"/>
      </rPr>
      <t>Wenting Xia/</t>
    </r>
    <r>
      <rPr>
        <sz val="11"/>
        <color theme="1"/>
        <rFont val="楷体"/>
        <charset val="134"/>
      </rPr>
      <t>夏文婷</t>
    </r>
  </si>
  <si>
    <r>
      <rPr>
        <sz val="11"/>
        <color theme="1"/>
        <rFont val="Times New Roman"/>
        <charset val="134"/>
      </rPr>
      <t xml:space="preserve">Production Coordinator
</t>
    </r>
    <r>
      <rPr>
        <sz val="11"/>
        <color theme="1"/>
        <rFont val="楷体"/>
        <charset val="134"/>
      </rPr>
      <t>製片協調</t>
    </r>
  </si>
  <si>
    <r>
      <rPr>
        <b/>
        <sz val="11"/>
        <color theme="1"/>
        <rFont val="Times New Roman"/>
        <charset val="134"/>
      </rPr>
      <t>7</t>
    </r>
    <r>
      <rPr>
        <b/>
        <sz val="11"/>
        <color theme="1"/>
        <rFont val="DFKai-SB"/>
        <charset val="136"/>
      </rPr>
      <t>其他：中葡論壇研修班</t>
    </r>
    <r>
      <rPr>
        <b/>
        <sz val="11"/>
        <color theme="1"/>
        <rFont val="Times New Roman"/>
        <charset val="134"/>
      </rPr>
      <t>32</t>
    </r>
    <r>
      <rPr>
        <b/>
        <sz val="11"/>
        <color theme="1"/>
        <rFont val="DFKai-SB"/>
        <charset val="136"/>
      </rPr>
      <t>人（名單待定</t>
    </r>
    <r>
      <rPr>
        <b/>
        <sz val="11"/>
        <color theme="1"/>
        <rFont val="Times New Roman"/>
        <charset val="134"/>
      </rPr>
      <t>GUEST32</t>
    </r>
    <r>
      <rPr>
        <b/>
        <sz val="11"/>
        <color theme="1"/>
        <rFont val="DFKai-SB"/>
        <charset val="136"/>
      </rPr>
      <t>人）</t>
    </r>
  </si>
  <si>
    <t>中葡論壇研修班</t>
  </si>
  <si>
    <r>
      <rPr>
        <b/>
        <sz val="16"/>
        <color theme="1"/>
        <rFont val="Times New Roman"/>
        <charset val="134"/>
      </rPr>
      <t>2019</t>
    </r>
    <r>
      <rPr>
        <b/>
        <sz val="16"/>
        <color theme="1"/>
        <rFont val="DFKai-SB"/>
        <charset val="136"/>
      </rPr>
      <t>傳統醫藥國際合作論壇（澳門）擬邀請嘉賓匯總表（按出席環節分類）</t>
    </r>
  </si>
  <si>
    <t>參與環節(可多選）</t>
  </si>
  <si>
    <t>擔任細項</t>
  </si>
  <si>
    <r>
      <rPr>
        <b/>
        <u/>
        <sz val="11"/>
        <color theme="1"/>
        <rFont val="DFKai-SB"/>
        <charset val="136"/>
      </rPr>
      <t>嘉賓人數總計：</t>
    </r>
    <r>
      <rPr>
        <b/>
        <u/>
        <sz val="11"/>
        <color theme="1"/>
        <rFont val="Times New Roman"/>
        <charset val="134"/>
      </rPr>
      <t>719</t>
    </r>
    <r>
      <rPr>
        <b/>
        <u/>
        <sz val="11"/>
        <color theme="1"/>
        <rFont val="DFKai-SB"/>
        <charset val="136"/>
      </rPr>
      <t>人（歡迎晚宴</t>
    </r>
    <r>
      <rPr>
        <b/>
        <u/>
        <sz val="11"/>
        <color theme="1"/>
        <rFont val="Times New Roman"/>
        <charset val="134"/>
      </rPr>
      <t>xx</t>
    </r>
    <r>
      <rPr>
        <b/>
        <u/>
        <sz val="11"/>
        <color theme="1"/>
        <rFont val="DFKai-SB"/>
        <charset val="136"/>
      </rPr>
      <t>人</t>
    </r>
    <r>
      <rPr>
        <b/>
        <u/>
        <sz val="11"/>
        <color theme="1"/>
        <rFont val="Times New Roman"/>
        <charset val="134"/>
      </rPr>
      <t>,</t>
    </r>
    <r>
      <rPr>
        <b/>
        <u/>
        <sz val="11"/>
        <color theme="1"/>
        <rFont val="DFKai-SB"/>
        <charset val="136"/>
      </rPr>
      <t>開幕式</t>
    </r>
    <r>
      <rPr>
        <b/>
        <u/>
        <sz val="11"/>
        <color theme="1"/>
        <rFont val="Times New Roman"/>
        <charset val="134"/>
      </rPr>
      <t>xx</t>
    </r>
    <r>
      <rPr>
        <b/>
        <u/>
        <sz val="11"/>
        <color theme="1"/>
        <rFont val="DFKai-SB"/>
        <charset val="136"/>
      </rPr>
      <t>人</t>
    </r>
    <r>
      <rPr>
        <b/>
        <u/>
        <sz val="11"/>
        <color theme="1"/>
        <rFont val="Times New Roman"/>
        <charset val="134"/>
      </rPr>
      <t>,</t>
    </r>
    <r>
      <rPr>
        <b/>
        <u/>
        <sz val="11"/>
        <color theme="1"/>
        <rFont val="DFKai-SB"/>
        <charset val="136"/>
      </rPr>
      <t>主旨報告</t>
    </r>
    <r>
      <rPr>
        <b/>
        <u/>
        <sz val="11"/>
        <color theme="1"/>
        <rFont val="Times New Roman"/>
        <charset val="134"/>
      </rPr>
      <t xml:space="preserve"> xx</t>
    </r>
    <r>
      <rPr>
        <b/>
        <u/>
        <sz val="11"/>
        <color theme="1"/>
        <rFont val="DFKai-SB"/>
        <charset val="136"/>
      </rPr>
      <t>人</t>
    </r>
    <r>
      <rPr>
        <b/>
        <u/>
        <sz val="11"/>
        <color theme="1"/>
        <rFont val="Times New Roman"/>
        <charset val="134"/>
      </rPr>
      <t>,</t>
    </r>
    <r>
      <rPr>
        <b/>
        <u/>
        <sz val="11"/>
        <color theme="1"/>
        <rFont val="DFKai-SB"/>
        <charset val="136"/>
      </rPr>
      <t>投融資論壇</t>
    </r>
    <r>
      <rPr>
        <b/>
        <u/>
        <sz val="11"/>
        <color theme="1"/>
        <rFont val="Times New Roman"/>
        <charset val="134"/>
      </rPr>
      <t xml:space="preserve"> xx</t>
    </r>
    <r>
      <rPr>
        <b/>
        <u/>
        <sz val="11"/>
        <color theme="1"/>
        <rFont val="DFKai-SB"/>
        <charset val="136"/>
      </rPr>
      <t>人，商貿對接</t>
    </r>
    <r>
      <rPr>
        <b/>
        <u/>
        <sz val="11"/>
        <color theme="1"/>
        <rFont val="Times New Roman"/>
        <charset val="134"/>
      </rPr>
      <t>xx</t>
    </r>
    <r>
      <rPr>
        <b/>
        <u/>
        <sz val="11"/>
        <color theme="1"/>
        <rFont val="DFKai-SB"/>
        <charset val="136"/>
      </rPr>
      <t>人，科技成果對接會</t>
    </r>
    <r>
      <rPr>
        <b/>
        <u/>
        <sz val="11"/>
        <color theme="1"/>
        <rFont val="Times New Roman"/>
        <charset val="134"/>
      </rPr>
      <t>xx</t>
    </r>
    <r>
      <rPr>
        <b/>
        <u/>
        <sz val="11"/>
        <color theme="1"/>
        <rFont val="DFKai-SB"/>
        <charset val="136"/>
      </rPr>
      <t>人，產業園參觀</t>
    </r>
    <r>
      <rPr>
        <b/>
        <u/>
        <sz val="11"/>
        <color theme="1"/>
        <rFont val="Times New Roman"/>
        <charset val="134"/>
      </rPr>
      <t>xx</t>
    </r>
    <r>
      <rPr>
        <b/>
        <u/>
        <sz val="11"/>
        <color theme="1"/>
        <rFont val="DFKai-SB"/>
        <charset val="136"/>
      </rPr>
      <t>人）</t>
    </r>
  </si>
  <si>
    <r>
      <rPr>
        <b/>
        <sz val="11"/>
        <color theme="1"/>
        <rFont val="DFKai-SB"/>
        <charset val="136"/>
      </rPr>
      <t>歡迎晚宴嘉賓小計：</t>
    </r>
    <r>
      <rPr>
        <b/>
        <sz val="11"/>
        <color theme="1"/>
        <rFont val="Times New Roman"/>
        <charset val="134"/>
      </rPr>
      <t>xx</t>
    </r>
    <r>
      <rPr>
        <b/>
        <sz val="11"/>
        <color theme="1"/>
        <rFont val="DFKai-SB"/>
        <charset val="136"/>
      </rPr>
      <t>人</t>
    </r>
  </si>
  <si>
    <t>歡迎晚宴</t>
  </si>
  <si>
    <r>
      <rPr>
        <b/>
        <sz val="11"/>
        <color theme="1"/>
        <rFont val="DFKai-SB"/>
        <charset val="136"/>
      </rPr>
      <t>開幕式嘉賓小計：</t>
    </r>
    <r>
      <rPr>
        <b/>
        <sz val="11"/>
        <color theme="1"/>
        <rFont val="Times New Roman"/>
        <charset val="134"/>
      </rPr>
      <t>xx</t>
    </r>
    <r>
      <rPr>
        <b/>
        <sz val="11"/>
        <color theme="1"/>
        <rFont val="DFKai-SB"/>
        <charset val="136"/>
      </rPr>
      <t>人</t>
    </r>
  </si>
  <si>
    <t>主禮嘉賓</t>
  </si>
  <si>
    <t>合影嘉賓</t>
  </si>
  <si>
    <t>致辭嘉賓</t>
  </si>
  <si>
    <t>授牌儀式嘉賓</t>
  </si>
  <si>
    <t>簽約儀式嘉賓</t>
  </si>
  <si>
    <t>啟動儀式嘉賓</t>
  </si>
  <si>
    <t>僅出席</t>
  </si>
  <si>
    <r>
      <rPr>
        <b/>
        <sz val="11"/>
        <color theme="1"/>
        <rFont val="DFKai-SB"/>
        <charset val="136"/>
      </rPr>
      <t>主旨報告嘉賓小計：</t>
    </r>
    <r>
      <rPr>
        <b/>
        <sz val="11"/>
        <color theme="1"/>
        <rFont val="Times New Roman"/>
        <charset val="134"/>
      </rPr>
      <t>xx</t>
    </r>
    <r>
      <rPr>
        <b/>
        <sz val="11"/>
        <color theme="1"/>
        <rFont val="DFKai-SB"/>
        <charset val="136"/>
      </rPr>
      <t>人</t>
    </r>
  </si>
  <si>
    <t>主旨報告</t>
  </si>
  <si>
    <t>發言嘉賓</t>
  </si>
  <si>
    <r>
      <rPr>
        <b/>
        <sz val="11"/>
        <color theme="1"/>
        <rFont val="DFKai-SB"/>
        <charset val="136"/>
      </rPr>
      <t>投融資論壇嘉賓小計：</t>
    </r>
    <r>
      <rPr>
        <b/>
        <sz val="11"/>
        <color theme="1"/>
        <rFont val="Times New Roman"/>
        <charset val="134"/>
      </rPr>
      <t>xx</t>
    </r>
    <r>
      <rPr>
        <b/>
        <sz val="11"/>
        <color theme="1"/>
        <rFont val="DFKai-SB"/>
        <charset val="136"/>
      </rPr>
      <t>人</t>
    </r>
  </si>
  <si>
    <t>投融資論壇</t>
  </si>
  <si>
    <t>主持人</t>
  </si>
  <si>
    <r>
      <rPr>
        <b/>
        <sz val="11"/>
        <color theme="1"/>
        <rFont val="DFKai-SB"/>
        <charset val="136"/>
      </rPr>
      <t>商貿對接嘉賓小計：</t>
    </r>
    <r>
      <rPr>
        <b/>
        <sz val="11"/>
        <color theme="1"/>
        <rFont val="Times New Roman"/>
        <charset val="134"/>
      </rPr>
      <t>xx</t>
    </r>
    <r>
      <rPr>
        <b/>
        <sz val="11"/>
        <color theme="1"/>
        <rFont val="DFKai-SB"/>
        <charset val="136"/>
      </rPr>
      <t>人</t>
    </r>
  </si>
  <si>
    <t>商貿對接</t>
  </si>
  <si>
    <r>
      <rPr>
        <b/>
        <sz val="11"/>
        <color theme="1"/>
        <rFont val="DFKai-SB"/>
        <charset val="136"/>
      </rPr>
      <t>科技成果對接會嘉賓小計：</t>
    </r>
    <r>
      <rPr>
        <b/>
        <sz val="11"/>
        <color theme="1"/>
        <rFont val="Times New Roman"/>
        <charset val="134"/>
      </rPr>
      <t>xx</t>
    </r>
    <r>
      <rPr>
        <b/>
        <sz val="11"/>
        <color theme="1"/>
        <rFont val="DFKai-SB"/>
        <charset val="136"/>
      </rPr>
      <t>人</t>
    </r>
  </si>
  <si>
    <t>科技成果對接會</t>
  </si>
  <si>
    <r>
      <rPr>
        <b/>
        <sz val="11"/>
        <color theme="1"/>
        <rFont val="DFKai-SB"/>
        <charset val="136"/>
      </rPr>
      <t>產業園參觀嘉賓小計：</t>
    </r>
    <r>
      <rPr>
        <b/>
        <sz val="11"/>
        <color theme="1"/>
        <rFont val="Times New Roman"/>
        <charset val="134"/>
      </rPr>
      <t>xx</t>
    </r>
    <r>
      <rPr>
        <b/>
        <sz val="11"/>
        <color theme="1"/>
        <rFont val="DFKai-SB"/>
        <charset val="136"/>
      </rPr>
      <t>人</t>
    </r>
  </si>
  <si>
    <t>產業園參觀</t>
  </si>
  <si>
    <r>
      <rPr>
        <b/>
        <sz val="11"/>
        <color rgb="FF000000"/>
        <rFont val="DFKai-SB"/>
        <charset val="134"/>
      </rPr>
      <t>更新日期：</t>
    </r>
    <r>
      <rPr>
        <b/>
        <sz val="11"/>
        <color rgb="FF000000"/>
        <rFont val="Times New Roman"/>
        <charset val="134"/>
      </rPr>
      <t xml:space="preserve">20190726                                                                                   </t>
    </r>
  </si>
  <si>
    <r>
      <rPr>
        <b/>
        <sz val="16"/>
        <color rgb="FF000000"/>
        <rFont val="Times New Roman"/>
        <charset val="134"/>
      </rPr>
      <t>2019</t>
    </r>
    <r>
      <rPr>
        <b/>
        <sz val="16"/>
        <color rgb="FF000000"/>
        <rFont val="DFKai-SB"/>
        <charset val="134"/>
      </rPr>
      <t>傳統醫藥國際合作論壇（澳門）擬邀請嘉賓人數統計</t>
    </r>
  </si>
  <si>
    <r>
      <rPr>
        <b/>
        <sz val="12"/>
        <color rgb="FF000000"/>
        <rFont val="DFKai-SB"/>
        <charset val="134"/>
      </rPr>
      <t>總計</t>
    </r>
  </si>
  <si>
    <r>
      <rPr>
        <b/>
        <sz val="12"/>
        <color rgb="FF000000"/>
        <rFont val="DFKai-SB"/>
        <charset val="134"/>
      </rPr>
      <t>區域</t>
    </r>
    <r>
      <rPr>
        <b/>
        <sz val="12"/>
        <color rgb="FF000000"/>
        <rFont val="Times New Roman"/>
        <charset val="134"/>
      </rPr>
      <t>/</t>
    </r>
    <r>
      <rPr>
        <b/>
        <sz val="12"/>
        <color rgb="FF000000"/>
        <rFont val="DFKai-SB"/>
        <charset val="134"/>
      </rPr>
      <t>人數</t>
    </r>
    <r>
      <rPr>
        <b/>
        <sz val="12"/>
        <color rgb="FF000000"/>
        <rFont val="Times New Roman"/>
        <charset val="134"/>
      </rPr>
      <t>/</t>
    </r>
    <r>
      <rPr>
        <b/>
        <sz val="12"/>
        <color rgb="FF000000"/>
        <rFont val="DFKai-SB"/>
        <charset val="134"/>
      </rPr>
      <t>占比</t>
    </r>
  </si>
  <si>
    <r>
      <rPr>
        <b/>
        <sz val="12"/>
        <color rgb="FF000000"/>
        <rFont val="DFKai-SB"/>
        <charset val="134"/>
      </rPr>
      <t>國家（地區）</t>
    </r>
    <r>
      <rPr>
        <b/>
        <sz val="12"/>
        <color rgb="FF000000"/>
        <rFont val="Times New Roman"/>
        <charset val="134"/>
      </rPr>
      <t>/</t>
    </r>
    <r>
      <rPr>
        <b/>
        <sz val="12"/>
        <color rgb="FF000000"/>
        <rFont val="DFKai-SB"/>
        <charset val="134"/>
      </rPr>
      <t>人數</t>
    </r>
  </si>
  <si>
    <t>嘉賓類型</t>
  </si>
  <si>
    <t>VVIP</t>
  </si>
  <si>
    <r>
      <rPr>
        <b/>
        <sz val="12"/>
        <color rgb="FF000000"/>
        <rFont val="DFKai-SB"/>
        <charset val="136"/>
      </rPr>
      <t>專家委員</t>
    </r>
  </si>
  <si>
    <t>VIP</t>
  </si>
  <si>
    <t>GUEST</t>
  </si>
  <si>
    <r>
      <rPr>
        <sz val="12"/>
        <color rgb="FF000000"/>
        <rFont val="DFKai-SB"/>
        <charset val="134"/>
      </rPr>
      <t>國內嘉賓</t>
    </r>
  </si>
  <si>
    <r>
      <rPr>
        <sz val="11"/>
        <color rgb="FF000000"/>
        <rFont val="Times New Roman"/>
        <charset val="134"/>
      </rPr>
      <t>1-1</t>
    </r>
    <r>
      <rPr>
        <sz val="11"/>
        <color rgb="FF000000"/>
        <rFont val="DFKai-SB"/>
        <charset val="134"/>
      </rPr>
      <t>中國澳門</t>
    </r>
  </si>
  <si>
    <r>
      <rPr>
        <sz val="11"/>
        <color rgb="FF000000"/>
        <rFont val="Times New Roman"/>
        <charset val="134"/>
      </rPr>
      <t>1-2</t>
    </r>
    <r>
      <rPr>
        <sz val="11"/>
        <color rgb="FF000000"/>
        <rFont val="DFKai-SB"/>
        <charset val="134"/>
      </rPr>
      <t>中國內地</t>
    </r>
  </si>
  <si>
    <r>
      <rPr>
        <sz val="11"/>
        <color rgb="FF000000"/>
        <rFont val="Times New Roman"/>
        <charset val="134"/>
      </rPr>
      <t>1-3</t>
    </r>
    <r>
      <rPr>
        <sz val="11"/>
        <color rgb="FF000000"/>
        <rFont val="DFKai-SB"/>
        <charset val="134"/>
      </rPr>
      <t>中國香港</t>
    </r>
  </si>
  <si>
    <r>
      <rPr>
        <sz val="11"/>
        <color rgb="FF000000"/>
        <rFont val="Times New Roman"/>
        <charset val="134"/>
      </rPr>
      <t>1-4</t>
    </r>
    <r>
      <rPr>
        <sz val="11"/>
        <color rgb="FF000000"/>
        <rFont val="DFKai-SB"/>
        <charset val="134"/>
      </rPr>
      <t>中國台灣</t>
    </r>
  </si>
  <si>
    <r>
      <rPr>
        <sz val="12"/>
        <color rgb="FF000000"/>
        <rFont val="DFKai-SB"/>
        <charset val="134"/>
      </rPr>
      <t>國際嘉賓</t>
    </r>
  </si>
  <si>
    <r>
      <rPr>
        <sz val="11"/>
        <color rgb="FF000000"/>
        <rFont val="Times New Roman"/>
        <charset val="134"/>
      </rPr>
      <t>2-1</t>
    </r>
    <r>
      <rPr>
        <sz val="11"/>
        <color rgb="FF000000"/>
        <rFont val="DFKai-SB"/>
        <charset val="134"/>
      </rPr>
      <t>葡萄牙</t>
    </r>
  </si>
  <si>
    <r>
      <rPr>
        <sz val="11"/>
        <color rgb="FF000000"/>
        <rFont val="Times New Roman"/>
        <charset val="134"/>
      </rPr>
      <t>2-2</t>
    </r>
    <r>
      <rPr>
        <sz val="11"/>
        <color rgb="FF000000"/>
        <rFont val="DFKai-SB"/>
        <charset val="134"/>
      </rPr>
      <t>西班牙</t>
    </r>
  </si>
  <si>
    <r>
      <rPr>
        <sz val="11"/>
        <color rgb="FF000000"/>
        <rFont val="Times New Roman"/>
        <charset val="134"/>
      </rPr>
      <t>2-3</t>
    </r>
    <r>
      <rPr>
        <sz val="11"/>
        <color rgb="FF000000"/>
        <rFont val="DFKai-SB"/>
        <charset val="134"/>
      </rPr>
      <t>比利時</t>
    </r>
  </si>
  <si>
    <r>
      <rPr>
        <sz val="11"/>
        <color rgb="FF000000"/>
        <rFont val="Times New Roman"/>
        <charset val="134"/>
      </rPr>
      <t>2-4</t>
    </r>
    <r>
      <rPr>
        <sz val="11"/>
        <color rgb="FF000000"/>
        <rFont val="DFKai-SB"/>
        <charset val="134"/>
      </rPr>
      <t>荷蘭</t>
    </r>
  </si>
  <si>
    <r>
      <rPr>
        <sz val="11"/>
        <color rgb="FF000000"/>
        <rFont val="Times New Roman"/>
        <charset val="134"/>
      </rPr>
      <t>2-5</t>
    </r>
    <r>
      <rPr>
        <sz val="11"/>
        <color rgb="FF000000"/>
        <rFont val="DFKai-SB"/>
        <charset val="134"/>
      </rPr>
      <t>德國</t>
    </r>
  </si>
  <si>
    <r>
      <rPr>
        <sz val="11"/>
        <color rgb="FF000000"/>
        <rFont val="Times New Roman"/>
        <charset val="134"/>
      </rPr>
      <t>2-6</t>
    </r>
    <r>
      <rPr>
        <sz val="11"/>
        <color rgb="FF000000"/>
        <rFont val="DFKai-SB"/>
        <charset val="134"/>
      </rPr>
      <t>英國</t>
    </r>
  </si>
  <si>
    <r>
      <rPr>
        <sz val="11"/>
        <color rgb="FF000000"/>
        <rFont val="Times New Roman"/>
        <charset val="134"/>
      </rPr>
      <t>2-7</t>
    </r>
    <r>
      <rPr>
        <sz val="11"/>
        <color rgb="FF000000"/>
        <rFont val="DFKai-SB"/>
        <charset val="134"/>
      </rPr>
      <t>奧地利</t>
    </r>
  </si>
  <si>
    <r>
      <rPr>
        <sz val="11"/>
        <color rgb="FF000000"/>
        <rFont val="Times New Roman"/>
        <charset val="134"/>
      </rPr>
      <t>2-8</t>
    </r>
    <r>
      <rPr>
        <sz val="11"/>
        <color rgb="FF000000"/>
        <rFont val="DFKai-SB"/>
        <charset val="134"/>
      </rPr>
      <t>瑞士</t>
    </r>
  </si>
  <si>
    <r>
      <rPr>
        <sz val="11"/>
        <color rgb="FF000000"/>
        <rFont val="Times New Roman"/>
        <charset val="134"/>
      </rPr>
      <t>3-1</t>
    </r>
    <r>
      <rPr>
        <sz val="11"/>
        <color rgb="FF000000"/>
        <rFont val="DFKai-SB"/>
        <charset val="134"/>
      </rPr>
      <t>莫桑比克</t>
    </r>
  </si>
  <si>
    <r>
      <rPr>
        <sz val="11"/>
        <color rgb="FF000000"/>
        <rFont val="Times New Roman"/>
        <charset val="134"/>
      </rPr>
      <t>3-2</t>
    </r>
    <r>
      <rPr>
        <sz val="11"/>
        <color rgb="FF000000"/>
        <rFont val="DFKai-SB"/>
        <charset val="134"/>
      </rPr>
      <t>佛得角</t>
    </r>
  </si>
  <si>
    <r>
      <rPr>
        <sz val="11"/>
        <color rgb="FF000000"/>
        <rFont val="Times New Roman"/>
        <charset val="134"/>
      </rPr>
      <t>3-3</t>
    </r>
    <r>
      <rPr>
        <sz val="11"/>
        <color rgb="FF000000"/>
        <rFont val="DFKai-SB"/>
        <charset val="134"/>
      </rPr>
      <t>安哥拉</t>
    </r>
  </si>
  <si>
    <r>
      <rPr>
        <sz val="11"/>
        <color rgb="FF000000"/>
        <rFont val="Times New Roman"/>
        <charset val="134"/>
      </rPr>
      <t>3-4</t>
    </r>
    <r>
      <rPr>
        <sz val="11"/>
        <color rgb="FF000000"/>
        <rFont val="DFKai-SB"/>
        <charset val="134"/>
      </rPr>
      <t>幾內亞比紹</t>
    </r>
  </si>
  <si>
    <r>
      <rPr>
        <sz val="11"/>
        <color rgb="FF000000"/>
        <rFont val="Times New Roman"/>
        <charset val="134"/>
      </rPr>
      <t>3-5</t>
    </r>
    <r>
      <rPr>
        <sz val="11"/>
        <color rgb="FF000000"/>
        <rFont val="DFKai-SB"/>
        <charset val="134"/>
      </rPr>
      <t>聖多美和普林西比</t>
    </r>
  </si>
  <si>
    <r>
      <rPr>
        <sz val="11"/>
        <color rgb="FF000000"/>
        <rFont val="Times New Roman"/>
        <charset val="134"/>
      </rPr>
      <t>4-1</t>
    </r>
    <r>
      <rPr>
        <sz val="11"/>
        <color rgb="FF000000"/>
        <rFont val="DFKai-SB"/>
        <charset val="134"/>
      </rPr>
      <t>迪拜</t>
    </r>
  </si>
  <si>
    <r>
      <rPr>
        <sz val="11"/>
        <color rgb="FF000000"/>
        <rFont val="Times New Roman"/>
        <charset val="134"/>
      </rPr>
      <t>4-2</t>
    </r>
    <r>
      <rPr>
        <sz val="11"/>
        <color rgb="FF000000"/>
        <rFont val="DFKai-SB"/>
        <charset val="134"/>
      </rPr>
      <t>泰國</t>
    </r>
  </si>
  <si>
    <r>
      <rPr>
        <sz val="11"/>
        <color rgb="FF000000"/>
        <rFont val="Times New Roman"/>
        <charset val="134"/>
      </rPr>
      <t>4-3</t>
    </r>
    <r>
      <rPr>
        <sz val="11"/>
        <color rgb="FF000000"/>
        <rFont val="DFKai-SB"/>
        <charset val="134"/>
      </rPr>
      <t>柬埔寨</t>
    </r>
  </si>
  <si>
    <r>
      <rPr>
        <sz val="11"/>
        <color rgb="FF000000"/>
        <rFont val="Times New Roman"/>
        <charset val="134"/>
      </rPr>
      <t>4-4</t>
    </r>
    <r>
      <rPr>
        <sz val="11"/>
        <color rgb="FF000000"/>
        <rFont val="DFKai-SB"/>
        <charset val="134"/>
      </rPr>
      <t>印度尼西亞</t>
    </r>
  </si>
  <si>
    <r>
      <rPr>
        <sz val="11"/>
        <color rgb="FF000000"/>
        <rFont val="Times New Roman"/>
        <charset val="134"/>
      </rPr>
      <t>4-5</t>
    </r>
    <r>
      <rPr>
        <sz val="11"/>
        <color rgb="FF000000"/>
        <rFont val="DFKai-SB"/>
        <charset val="134"/>
      </rPr>
      <t>東帝汶</t>
    </r>
  </si>
  <si>
    <r>
      <rPr>
        <sz val="11"/>
        <color rgb="FF000000"/>
        <rFont val="Times New Roman"/>
        <charset val="134"/>
      </rPr>
      <t>4-6</t>
    </r>
    <r>
      <rPr>
        <sz val="11"/>
        <color rgb="FF000000"/>
        <rFont val="DFKai-SB"/>
        <charset val="134"/>
      </rPr>
      <t>菲律賓</t>
    </r>
  </si>
  <si>
    <r>
      <rPr>
        <sz val="11"/>
        <color rgb="FF000000"/>
        <rFont val="Times New Roman"/>
        <charset val="134"/>
      </rPr>
      <t>4-7</t>
    </r>
    <r>
      <rPr>
        <sz val="11"/>
        <color rgb="FF000000"/>
        <rFont val="DFKai-SB"/>
        <charset val="134"/>
      </rPr>
      <t>新加坡</t>
    </r>
  </si>
  <si>
    <r>
      <rPr>
        <sz val="11"/>
        <color rgb="FF000000"/>
        <rFont val="Times New Roman"/>
        <charset val="134"/>
      </rPr>
      <t>4-8</t>
    </r>
    <r>
      <rPr>
        <sz val="11"/>
        <color rgb="FF000000"/>
        <rFont val="DFKai-SB"/>
        <charset val="134"/>
      </rPr>
      <t>韓國</t>
    </r>
  </si>
  <si>
    <r>
      <rPr>
        <sz val="11"/>
        <color rgb="FF000000"/>
        <rFont val="Times New Roman"/>
        <charset val="134"/>
      </rPr>
      <t>4-9</t>
    </r>
    <r>
      <rPr>
        <sz val="11"/>
        <color rgb="FF000000"/>
        <rFont val="DFKai-SB"/>
        <charset val="134"/>
      </rPr>
      <t>越南</t>
    </r>
  </si>
  <si>
    <r>
      <rPr>
        <sz val="11"/>
        <color rgb="FF000000"/>
        <rFont val="Times New Roman"/>
        <charset val="134"/>
      </rPr>
      <t>4-10</t>
    </r>
    <r>
      <rPr>
        <sz val="11"/>
        <color rgb="FF000000"/>
        <rFont val="DFKai-SB"/>
        <charset val="134"/>
      </rPr>
      <t>馬來西亞</t>
    </r>
  </si>
  <si>
    <r>
      <rPr>
        <sz val="11"/>
        <color rgb="FF000000"/>
        <rFont val="Times New Roman"/>
        <charset val="134"/>
      </rPr>
      <t>5-1</t>
    </r>
    <r>
      <rPr>
        <sz val="11"/>
        <color rgb="FF000000"/>
        <rFont val="DFKai-SB"/>
        <charset val="134"/>
      </rPr>
      <t>巴西</t>
    </r>
  </si>
  <si>
    <r>
      <rPr>
        <sz val="11"/>
        <color rgb="FF000000"/>
        <rFont val="Times New Roman"/>
        <charset val="134"/>
      </rPr>
      <t>5-2</t>
    </r>
    <r>
      <rPr>
        <sz val="11"/>
        <color rgb="FF000000"/>
        <rFont val="DFKai-SB"/>
        <charset val="134"/>
      </rPr>
      <t>美國</t>
    </r>
  </si>
  <si>
    <r>
      <rPr>
        <sz val="11"/>
        <color rgb="FF000000"/>
        <rFont val="Times New Roman"/>
        <charset val="134"/>
      </rPr>
      <t>6-1</t>
    </r>
    <r>
      <rPr>
        <sz val="11"/>
        <color rgb="FF000000"/>
        <rFont val="DFKai-SB"/>
        <charset val="134"/>
      </rPr>
      <t>新西蘭</t>
    </r>
  </si>
  <si>
    <t>中葡論壇</t>
  </si>
  <si>
    <r>
      <rPr>
        <b/>
        <sz val="11"/>
        <color rgb="FF000000"/>
        <rFont val="DFKai-SB"/>
        <charset val="136"/>
      </rPr>
      <t>更新日期：</t>
    </r>
    <r>
      <rPr>
        <b/>
        <sz val="11"/>
        <color rgb="FF000000"/>
        <rFont val="Times New Roman"/>
        <charset val="134"/>
      </rPr>
      <t>20190723</t>
    </r>
  </si>
  <si>
    <r>
      <rPr>
        <b/>
        <sz val="16"/>
        <color rgb="FF000000"/>
        <rFont val="Times New Roman"/>
        <charset val="134"/>
      </rPr>
      <t>2019</t>
    </r>
    <r>
      <rPr>
        <b/>
        <sz val="16"/>
        <color rgb="FF000000"/>
        <rFont val="DFKai-SB"/>
        <charset val="134"/>
      </rPr>
      <t>中國（澳門）傳統醫藥國際合作論壇合作單位列表</t>
    </r>
  </si>
  <si>
    <r>
      <rPr>
        <b/>
        <sz val="13"/>
        <color rgb="FF000000"/>
        <rFont val="DFKai-SB"/>
        <charset val="134"/>
      </rPr>
      <t>序號</t>
    </r>
  </si>
  <si>
    <r>
      <rPr>
        <b/>
        <sz val="13"/>
        <color rgb="FF000000"/>
        <rFont val="DFKai-SB"/>
        <charset val="134"/>
      </rPr>
      <t>合作類型</t>
    </r>
  </si>
  <si>
    <r>
      <rPr>
        <b/>
        <sz val="13"/>
        <color rgb="FF000000"/>
        <rFont val="DFKai-SB"/>
        <charset val="134"/>
      </rPr>
      <t>機構名稱</t>
    </r>
  </si>
  <si>
    <r>
      <rPr>
        <b/>
        <sz val="13"/>
        <color rgb="FF000000"/>
        <rFont val="DFKai-SB"/>
        <charset val="134"/>
      </rPr>
      <t>跟進部門</t>
    </r>
  </si>
  <si>
    <t>備註</t>
  </si>
  <si>
    <r>
      <rPr>
        <sz val="13"/>
        <color rgb="FF000000"/>
        <rFont val="DFKai-SB"/>
        <charset val="134"/>
      </rPr>
      <t>主辦單位</t>
    </r>
  </si>
  <si>
    <r>
      <rPr>
        <sz val="13"/>
        <color rgb="FF000000"/>
        <rFont val="DFKai-SB"/>
        <charset val="134"/>
      </rPr>
      <t>中華人民共和國澳門特別行政區政府</t>
    </r>
  </si>
  <si>
    <t>Government of the Macao Special Administrative Region of the People’s Republic of China</t>
  </si>
  <si>
    <r>
      <rPr>
        <sz val="13"/>
        <color rgb="FF000000"/>
        <rFont val="DFKai-SB"/>
        <charset val="134"/>
      </rPr>
      <t>中華人民共和國國家中醫藥管理局</t>
    </r>
  </si>
  <si>
    <t>State Administration of Traditional Chinese Medicine of the People’s Republic of China</t>
  </si>
  <si>
    <r>
      <rPr>
        <sz val="13"/>
        <color rgb="FF000000"/>
        <rFont val="DFKai-SB"/>
        <charset val="134"/>
      </rPr>
      <t>承辦單位</t>
    </r>
  </si>
  <si>
    <r>
      <rPr>
        <sz val="13"/>
        <color rgb="FF000000"/>
        <rFont val="DFKai-SB"/>
        <charset val="134"/>
      </rPr>
      <t>粵澳合作中醫藥科技產業園</t>
    </r>
  </si>
  <si>
    <t xml:space="preserve">Traditional Chinese Medicine Science and Technology Industrial Park of Co-operation between Guangdong and Macao </t>
  </si>
  <si>
    <t>支持單位</t>
  </si>
  <si>
    <t>澳門特別行政區政府衛生局</t>
  </si>
  <si>
    <t xml:space="preserve">Health Bureau of the Government of the Macao Special Administrative Region </t>
  </si>
  <si>
    <r>
      <rPr>
        <sz val="13"/>
        <color rgb="FF000000"/>
        <rFont val="Times New Roman"/>
        <charset val="134"/>
      </rPr>
      <t>BP</t>
    </r>
    <r>
      <rPr>
        <sz val="13"/>
        <color rgb="FF000000"/>
        <rFont val="DFKai-SB"/>
        <charset val="134"/>
      </rPr>
      <t>、派意</t>
    </r>
  </si>
  <si>
    <r>
      <rPr>
        <sz val="11"/>
        <color rgb="FF000000"/>
        <rFont val="Times New Roman"/>
        <charset val="134"/>
      </rPr>
      <t>2018</t>
    </r>
    <r>
      <rPr>
        <sz val="11"/>
        <color rgb="FF000000"/>
        <rFont val="DFKai-SB"/>
        <charset val="136"/>
      </rPr>
      <t>年論壇作為支持單位</t>
    </r>
  </si>
  <si>
    <t>澳門特別行政區政府貿易投資促進局</t>
  </si>
  <si>
    <t>Macao Trade and Investment Promotion institute</t>
  </si>
  <si>
    <t>澳門特別行政區政府經濟局</t>
  </si>
  <si>
    <t xml:space="preserve">Economic Bureau of the Government of the Macao Special Administrative Region </t>
  </si>
  <si>
    <t>澳門特別行政區政府市政署</t>
  </si>
  <si>
    <r>
      <rPr>
        <sz val="13"/>
        <color rgb="FF000000"/>
        <rFont val="DFKai-SB"/>
        <charset val="134"/>
      </rPr>
      <t>中國</t>
    </r>
    <r>
      <rPr>
        <sz val="13"/>
        <color rgb="FF000000"/>
        <rFont val="Times New Roman"/>
        <charset val="134"/>
      </rPr>
      <t>-</t>
    </r>
    <r>
      <rPr>
        <sz val="13"/>
        <color rgb="FF000000"/>
        <rFont val="DFKai-SB"/>
        <charset val="134"/>
      </rPr>
      <t>葡語國家經貿合作論壇（澳門）常設秘書處</t>
    </r>
  </si>
  <si>
    <t>The Forum for Economic and Trade Co-operation between China and Portuguese-speaking Countries (Macao)</t>
  </si>
  <si>
    <r>
      <rPr>
        <sz val="13"/>
        <color rgb="FFFF0000"/>
        <rFont val="DFKai-SB"/>
        <charset val="134"/>
      </rPr>
      <t>莫桑比克共和國衛生部（</t>
    </r>
    <r>
      <rPr>
        <sz val="13"/>
        <color rgb="FFFF0000"/>
        <rFont val="Times New Roman"/>
        <charset val="134"/>
      </rPr>
      <t>TBC</t>
    </r>
    <r>
      <rPr>
        <sz val="13"/>
        <color rgb="FFFF0000"/>
        <rFont val="DFKai-SB"/>
        <charset val="134"/>
      </rPr>
      <t>）</t>
    </r>
  </si>
  <si>
    <t>Ministry of Health of the Republic of Mozambique</t>
  </si>
  <si>
    <r>
      <rPr>
        <sz val="13"/>
        <color rgb="FFFF0000"/>
        <rFont val="DFKai-SB"/>
        <charset val="134"/>
      </rPr>
      <t>佛得角共和國衛生與社會保障部（</t>
    </r>
    <r>
      <rPr>
        <sz val="13"/>
        <color rgb="FFFF0000"/>
        <rFont val="Times New Roman"/>
        <charset val="134"/>
      </rPr>
      <t>TBC</t>
    </r>
    <r>
      <rPr>
        <sz val="13"/>
        <color rgb="FFFF0000"/>
        <rFont val="DFKai-SB"/>
        <charset val="134"/>
      </rPr>
      <t>）</t>
    </r>
  </si>
  <si>
    <t>Ministry of Health and Social Security of the Republic of Cape Verde</t>
  </si>
  <si>
    <r>
      <rPr>
        <sz val="13"/>
        <color rgb="FFFF0000"/>
        <rFont val="DFKai-SB"/>
        <charset val="134"/>
      </rPr>
      <t>葡萄牙共和國衛生部（</t>
    </r>
    <r>
      <rPr>
        <sz val="13"/>
        <color rgb="FFFF0000"/>
        <rFont val="Times New Roman"/>
        <charset val="134"/>
      </rPr>
      <t>TBC</t>
    </r>
    <r>
      <rPr>
        <sz val="13"/>
        <color rgb="FFFF0000"/>
        <rFont val="DFKai-SB"/>
        <charset val="134"/>
      </rPr>
      <t>）</t>
    </r>
  </si>
  <si>
    <t>Ministry of Health of the Portuguese Republic</t>
  </si>
  <si>
    <r>
      <rPr>
        <sz val="13"/>
        <color rgb="FFFF0000"/>
        <rFont val="DFKai-SB"/>
        <charset val="134"/>
      </rPr>
      <t>安哥拉共和國衛生部（</t>
    </r>
    <r>
      <rPr>
        <sz val="13"/>
        <color rgb="FFFF0000"/>
        <rFont val="Times New Roman"/>
        <charset val="134"/>
      </rPr>
      <t>TBC</t>
    </r>
    <r>
      <rPr>
        <sz val="13"/>
        <color rgb="FFFF0000"/>
        <rFont val="DFKai-SB"/>
        <charset val="134"/>
      </rPr>
      <t>）</t>
    </r>
  </si>
  <si>
    <t>Ministry of Health of the Republic of Angola</t>
  </si>
  <si>
    <r>
      <rPr>
        <sz val="13"/>
        <color rgb="FFFF0000"/>
        <rFont val="DFKai-SB"/>
        <charset val="134"/>
      </rPr>
      <t>巴西聯邦共和國衛生部（</t>
    </r>
    <r>
      <rPr>
        <sz val="13"/>
        <color rgb="FFFF0000"/>
        <rFont val="Times New Roman"/>
        <charset val="134"/>
      </rPr>
      <t>TBC</t>
    </r>
    <r>
      <rPr>
        <sz val="13"/>
        <color rgb="FFFF0000"/>
        <rFont val="DFKai-SB"/>
        <charset val="134"/>
      </rPr>
      <t>）</t>
    </r>
  </si>
  <si>
    <t>Ministry of Health of the Federative Republic of Brazil</t>
  </si>
  <si>
    <r>
      <rPr>
        <sz val="13"/>
        <color rgb="FFFF0000"/>
        <rFont val="DFKai-SB"/>
        <charset val="134"/>
      </rPr>
      <t>幾內亞比紹共和國公共衛生、家庭和社會團結部（</t>
    </r>
    <r>
      <rPr>
        <sz val="13"/>
        <color rgb="FFFF0000"/>
        <rFont val="Times New Roman"/>
        <charset val="134"/>
      </rPr>
      <t>TBC</t>
    </r>
    <r>
      <rPr>
        <sz val="13"/>
        <color rgb="FFFF0000"/>
        <rFont val="DFKai-SB"/>
        <charset val="134"/>
      </rPr>
      <t>）</t>
    </r>
  </si>
  <si>
    <t>Ministry of Public Health, Family and Social Cohesion of the Republic of Guinea-Bissau</t>
  </si>
  <si>
    <r>
      <rPr>
        <sz val="13"/>
        <color rgb="FFFF0000"/>
        <rFont val="DFKai-SB"/>
        <charset val="134"/>
      </rPr>
      <t>東帝汶民主共和國衛生部（</t>
    </r>
    <r>
      <rPr>
        <sz val="13"/>
        <color rgb="FFFF0000"/>
        <rFont val="Times New Roman"/>
        <charset val="134"/>
      </rPr>
      <t>TBC</t>
    </r>
    <r>
      <rPr>
        <sz val="13"/>
        <color rgb="FFFF0000"/>
        <rFont val="DFKai-SB"/>
        <charset val="134"/>
      </rPr>
      <t>）</t>
    </r>
  </si>
  <si>
    <t>Ministry of Health of the Democratic Republic of Timor-Leste</t>
  </si>
  <si>
    <r>
      <rPr>
        <sz val="13"/>
        <color rgb="FFFF0000"/>
        <rFont val="DFKai-SB"/>
        <charset val="134"/>
      </rPr>
      <t>聖多美和普林西比民主共和國衛生部（</t>
    </r>
    <r>
      <rPr>
        <sz val="13"/>
        <color rgb="FFFF0000"/>
        <rFont val="Times New Roman"/>
        <charset val="134"/>
      </rPr>
      <t>TBC</t>
    </r>
    <r>
      <rPr>
        <sz val="13"/>
        <color rgb="FFFF0000"/>
        <rFont val="DFKai-SB"/>
        <charset val="134"/>
      </rPr>
      <t>）</t>
    </r>
  </si>
  <si>
    <t>Ministry of Health of the Democratic Republic of Sao Tome and Principe</t>
  </si>
  <si>
    <r>
      <rPr>
        <sz val="13"/>
        <color rgb="FF000000"/>
        <rFont val="DFKai-SB"/>
        <charset val="134"/>
      </rPr>
      <t>中國醫藥保健品進出口商會</t>
    </r>
  </si>
  <si>
    <t>China Chamber of Commerce for Import&amp;Export of Medicines &amp;Health Products</t>
  </si>
  <si>
    <t>BD</t>
  </si>
  <si>
    <r>
      <rPr>
        <sz val="13"/>
        <color rgb="FF000000"/>
        <rFont val="DFKai-SB"/>
        <charset val="134"/>
      </rPr>
      <t>南光（集團）有限公司（</t>
    </r>
    <r>
      <rPr>
        <sz val="13"/>
        <color rgb="FF000000"/>
        <rFont val="Times New Roman"/>
        <charset val="134"/>
      </rPr>
      <t>TBC</t>
    </r>
    <r>
      <rPr>
        <sz val="13"/>
        <color rgb="FF000000"/>
        <rFont val="DFKai-SB"/>
        <charset val="134"/>
      </rPr>
      <t>）</t>
    </r>
  </si>
  <si>
    <t>Nam Kwong (Group) Company Limited</t>
  </si>
  <si>
    <t>澳門大學</t>
  </si>
  <si>
    <t>University of Macau</t>
  </si>
  <si>
    <t>澳門科技大學</t>
  </si>
  <si>
    <t>Macau University of Science and Technology</t>
  </si>
  <si>
    <t>科大醫院（澳門）</t>
  </si>
  <si>
    <t>University Hospital(Macau)</t>
  </si>
  <si>
    <t>廣州中醫藥大學</t>
  </si>
  <si>
    <t>Guangzhou University of Chinese Medicine</t>
  </si>
  <si>
    <t>長春中醫藥大學</t>
  </si>
  <si>
    <t>Changchun University of Chinese Medicine</t>
  </si>
  <si>
    <t>福建中醫藥大學</t>
  </si>
  <si>
    <t>Fujian University of Traditional Chinese Medicine</t>
  </si>
  <si>
    <t>成都中醫藥大學</t>
  </si>
  <si>
    <t>Chengdu University of Traditional Chinese Medicine</t>
  </si>
  <si>
    <t>盧索福納人文科技大學</t>
  </si>
  <si>
    <t>Universidade Lusófona de Humanidades e Technologias</t>
  </si>
  <si>
    <t>科英布拉大學孔子學院</t>
  </si>
  <si>
    <t>Confucius Institute of the University of Coimbra</t>
  </si>
  <si>
    <t>塞圖巴爾理工學院</t>
  </si>
  <si>
    <t>Polytechnic Institute of Setúbal</t>
  </si>
  <si>
    <t>蒙德拉內大學</t>
  </si>
  <si>
    <t>Eduardo Mondlane University</t>
  </si>
  <si>
    <t>佛得角大學</t>
  </si>
  <si>
    <t>Universidade de Cabo Verde</t>
  </si>
  <si>
    <t>希比路新薛氏衛生高等學校</t>
  </si>
  <si>
    <t>Escola Superior de Saúde Ribeiro Sanches – ERISA</t>
  </si>
  <si>
    <r>
      <rPr>
        <sz val="13"/>
        <color rgb="FFFF0000"/>
        <rFont val="DFKai-SB"/>
        <charset val="134"/>
      </rPr>
      <t>中比科技園</t>
    </r>
  </si>
  <si>
    <r>
      <rPr>
        <sz val="13"/>
        <color rgb="FFFF0000"/>
        <rFont val="DFKai-SB"/>
        <charset val="134"/>
      </rPr>
      <t>迪拜健康城（</t>
    </r>
    <r>
      <rPr>
        <sz val="13"/>
        <color rgb="FFFF0000"/>
        <rFont val="Times New Roman"/>
        <charset val="134"/>
      </rPr>
      <t>TBC</t>
    </r>
    <r>
      <rPr>
        <sz val="13"/>
        <color rgb="FFFF0000"/>
        <rFont val="DFKai-SB"/>
        <charset val="134"/>
      </rPr>
      <t>）</t>
    </r>
  </si>
  <si>
    <r>
      <rPr>
        <sz val="13"/>
        <color rgb="FF000000"/>
        <rFont val="DFKai-SB"/>
        <charset val="134"/>
      </rPr>
      <t>新西蘭維塔工作室</t>
    </r>
  </si>
  <si>
    <t>Weta Workshop</t>
  </si>
  <si>
    <t>植博館</t>
  </si>
  <si>
    <t>廣東省中醫院</t>
  </si>
  <si>
    <r>
      <rPr>
        <sz val="13"/>
        <color rgb="FF000000"/>
        <rFont val="DFKai-SB"/>
        <charset val="134"/>
      </rPr>
      <t>瑞蓮莊</t>
    </r>
  </si>
  <si>
    <r>
      <rPr>
        <sz val="13"/>
        <color rgb="FF000000"/>
        <rFont val="DFKai-SB"/>
        <charset val="134"/>
      </rPr>
      <t>悅榕莊</t>
    </r>
  </si>
  <si>
    <r>
      <rPr>
        <sz val="13"/>
        <color rgb="FF000000"/>
        <rFont val="DFKai-SB"/>
        <charset val="134"/>
      </rPr>
      <t>協辦單位</t>
    </r>
  </si>
  <si>
    <r>
      <rPr>
        <sz val="13"/>
        <color rgb="FF000000"/>
        <rFont val="DFKai-SB"/>
        <charset val="134"/>
      </rPr>
      <t>普華永道會計事務所</t>
    </r>
  </si>
  <si>
    <r>
      <rPr>
        <sz val="11"/>
        <color rgb="FF000000"/>
        <rFont val="DFKai-SB"/>
        <charset val="136"/>
      </rPr>
      <t>e</t>
    </r>
    <r>
      <rPr>
        <sz val="11"/>
        <color rgb="FF000000"/>
        <rFont val="DFKai-SB"/>
        <charset val="134"/>
      </rPr>
      <t>藥經理人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</si>
</sst>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71">
    <font>
      <sz val="11"/>
      <color rgb="FF000000"/>
      <name val="等线"/>
      <charset val="134"/>
    </font>
    <font>
      <sz val="11"/>
      <color rgb="FF000000"/>
      <name val="Times New Roman"/>
      <charset val="134"/>
    </font>
    <font>
      <b/>
      <sz val="11"/>
      <color rgb="FF000000"/>
      <name val="Times New Roman"/>
      <charset val="134"/>
    </font>
    <font>
      <b/>
      <sz val="16"/>
      <color rgb="FF000000"/>
      <name val="Times New Roman"/>
      <charset val="134"/>
    </font>
    <font>
      <b/>
      <sz val="13"/>
      <color rgb="FF000000"/>
      <name val="Times New Roman"/>
      <charset val="134"/>
    </font>
    <font>
      <b/>
      <sz val="13"/>
      <color rgb="FF000000"/>
      <name val="DFKai-SB"/>
      <charset val="136"/>
    </font>
    <font>
      <sz val="13"/>
      <color rgb="FF000000"/>
      <name val="Times New Roman"/>
      <charset val="134"/>
    </font>
    <font>
      <sz val="13"/>
      <name val="Times New Roman"/>
      <charset val="134"/>
    </font>
    <font>
      <sz val="13"/>
      <color rgb="FF000000"/>
      <name val="DFKai-SB"/>
      <charset val="134"/>
    </font>
    <font>
      <sz val="13"/>
      <color rgb="FFFF0000"/>
      <name val="Times New Roman"/>
      <charset val="134"/>
    </font>
    <font>
      <sz val="13"/>
      <name val="楷体"/>
      <charset val="134"/>
    </font>
    <font>
      <sz val="13"/>
      <color theme="1"/>
      <name val="Times New Roman"/>
      <charset val="134"/>
    </font>
    <font>
      <sz val="13"/>
      <color rgb="FFFF0000"/>
      <name val="楷体"/>
      <charset val="134"/>
    </font>
    <font>
      <sz val="13"/>
      <color rgb="FF000000"/>
      <name val="DFKai-SB"/>
      <charset val="136"/>
    </font>
    <font>
      <sz val="11"/>
      <color rgb="FF000000"/>
      <name val="DFKai-SB"/>
      <charset val="136"/>
    </font>
    <font>
      <b/>
      <sz val="12"/>
      <color rgb="FF000000"/>
      <name val="Times New Roman"/>
      <charset val="134"/>
    </font>
    <font>
      <b/>
      <sz val="12"/>
      <color rgb="FF000000"/>
      <name val="DFKai-SB"/>
      <charset val="136"/>
    </font>
    <font>
      <sz val="12"/>
      <color rgb="FF000000"/>
      <name val="Times New Roman"/>
      <charset val="134"/>
    </font>
    <font>
      <sz val="12"/>
      <color rgb="FFFF0000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DFKai-SB"/>
      <charset val="136"/>
    </font>
    <font>
      <sz val="12"/>
      <color rgb="FF000000"/>
      <name val="DFKai-SB"/>
      <charset val="134"/>
    </font>
    <font>
      <sz val="12"/>
      <color rgb="FF000000"/>
      <name val="楷体"/>
      <charset val="134"/>
    </font>
    <font>
      <sz val="11"/>
      <color theme="1"/>
      <name val="FangSong"/>
      <charset val="134"/>
    </font>
    <font>
      <b/>
      <sz val="11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1"/>
      <color theme="1"/>
      <name val="DFKai-SB"/>
      <charset val="136"/>
    </font>
    <font>
      <b/>
      <u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DFKai-SB"/>
      <charset val="136"/>
    </font>
    <font>
      <sz val="11"/>
      <color theme="1"/>
      <name val="DFKai-SB"/>
      <charset val="134"/>
    </font>
    <font>
      <sz val="12"/>
      <name val="Times New Roman"/>
      <charset val="134"/>
    </font>
    <font>
      <sz val="11"/>
      <color theme="1"/>
      <name val="楷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0000"/>
      <name val="等线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新細明體"/>
      <charset val="136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6"/>
      <scheme val="minor"/>
    </font>
    <font>
      <b/>
      <sz val="11"/>
      <color rgb="FF000000"/>
      <name val="DFKai-SB"/>
      <charset val="136"/>
    </font>
    <font>
      <b/>
      <sz val="16"/>
      <color rgb="FF000000"/>
      <name val="DFKai-SB"/>
      <charset val="134"/>
    </font>
    <font>
      <b/>
      <sz val="13"/>
      <color rgb="FF000000"/>
      <name val="DFKai-SB"/>
      <charset val="134"/>
    </font>
    <font>
      <sz val="13"/>
      <color rgb="FFFF0000"/>
      <name val="DFKai-SB"/>
      <charset val="134"/>
    </font>
    <font>
      <sz val="11"/>
      <color rgb="FF000000"/>
      <name val="DFKai-SB"/>
      <charset val="134"/>
    </font>
    <font>
      <b/>
      <sz val="11"/>
      <color rgb="FF000000"/>
      <name val="DFKai-SB"/>
      <charset val="134"/>
    </font>
    <font>
      <b/>
      <sz val="12"/>
      <color rgb="FF000000"/>
      <name val="DFKai-SB"/>
      <charset val="134"/>
    </font>
    <font>
      <b/>
      <sz val="16"/>
      <color theme="1"/>
      <name val="DFKai-SB"/>
      <charset val="136"/>
    </font>
    <font>
      <b/>
      <u/>
      <sz val="11"/>
      <color theme="1"/>
      <name val="DFKai-SB"/>
      <charset val="136"/>
    </font>
    <font>
      <sz val="11"/>
      <color theme="1"/>
      <name val="KaiTi"/>
      <charset val="134"/>
    </font>
    <font>
      <sz val="11"/>
      <color rgb="FF000000"/>
      <name val="华文楷体"/>
      <charset val="134"/>
    </font>
    <font>
      <sz val="11"/>
      <color theme="1"/>
      <name val="华文楷体"/>
      <charset val="134"/>
    </font>
    <font>
      <sz val="12"/>
      <name val="DFKai-SB"/>
      <charset val="134"/>
    </font>
  </fonts>
  <fills count="4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D8D8D8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6795556505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42" fontId="38" fillId="0" borderId="0" applyFon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51" fillId="34" borderId="18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3" fillId="0" borderId="0"/>
    <xf numFmtId="9" fontId="38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26" borderId="15" applyNumberFormat="0" applyFont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0" borderId="0"/>
    <xf numFmtId="0" fontId="40" fillId="0" borderId="0" applyNumberFormat="0" applyFill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25" borderId="14" applyNumberFormat="0" applyAlignment="0" applyProtection="0">
      <alignment vertical="center"/>
    </xf>
    <xf numFmtId="0" fontId="56" fillId="25" borderId="18" applyNumberFormat="0" applyAlignment="0" applyProtection="0">
      <alignment vertical="center"/>
    </xf>
    <xf numFmtId="0" fontId="35" fillId="17" borderId="12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7" fillId="0" borderId="0">
      <alignment vertical="center"/>
    </xf>
    <xf numFmtId="0" fontId="47" fillId="0" borderId="16" applyNumberFormat="0" applyFill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39" fillId="0" borderId="0"/>
    <xf numFmtId="0" fontId="44" fillId="2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55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9" fillId="0" borderId="0"/>
    <xf numFmtId="0" fontId="33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33" fillId="0" borderId="0"/>
  </cellStyleXfs>
  <cellXfs count="148"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43" applyFont="1" applyFill="1" applyBorder="1" applyAlignment="1">
      <alignment horizontal="left" vertical="center"/>
    </xf>
    <xf numFmtId="0" fontId="3" fillId="2" borderId="1" xfId="43" applyFont="1" applyFill="1" applyBorder="1" applyAlignment="1">
      <alignment horizontal="center" vertical="center"/>
    </xf>
    <xf numFmtId="0" fontId="4" fillId="3" borderId="2" xfId="43" applyFont="1" applyFill="1" applyBorder="1" applyAlignment="1">
      <alignment horizontal="center" vertical="center" wrapText="1"/>
    </xf>
    <xf numFmtId="0" fontId="4" fillId="3" borderId="3" xfId="43" applyFont="1" applyFill="1" applyBorder="1" applyAlignment="1">
      <alignment horizontal="center" vertical="center" wrapText="1"/>
    </xf>
    <xf numFmtId="0" fontId="5" fillId="3" borderId="1" xfId="43" applyFont="1" applyFill="1" applyBorder="1" applyAlignment="1">
      <alignment horizontal="center" vertical="center" wrapText="1"/>
    </xf>
    <xf numFmtId="0" fontId="6" fillId="0" borderId="1" xfId="43" applyFont="1" applyBorder="1" applyAlignment="1">
      <alignment horizontal="center" vertical="center"/>
    </xf>
    <xf numFmtId="0" fontId="6" fillId="0" borderId="4" xfId="43" applyFont="1" applyBorder="1" applyAlignment="1">
      <alignment horizontal="center" vertical="center"/>
    </xf>
    <xf numFmtId="0" fontId="6" fillId="0" borderId="1" xfId="43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5" xfId="43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8" fillId="0" borderId="4" xfId="43" applyFont="1" applyBorder="1" applyAlignment="1">
      <alignment horizontal="center" vertical="center" wrapText="1"/>
    </xf>
    <xf numFmtId="0" fontId="8" fillId="0" borderId="1" xfId="43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6" xfId="43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1" xfId="43" applyFont="1" applyFill="1" applyBorder="1" applyAlignment="1">
      <alignment vertical="center"/>
    </xf>
    <xf numFmtId="0" fontId="6" fillId="0" borderId="1" xfId="43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9" fillId="4" borderId="1" xfId="43" applyFont="1" applyFill="1" applyBorder="1" applyAlignment="1">
      <alignment vertical="center"/>
    </xf>
    <xf numFmtId="0" fontId="9" fillId="4" borderId="1" xfId="4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3" fontId="1" fillId="0" borderId="4" xfId="8" applyFont="1" applyFill="1" applyBorder="1" applyAlignment="1">
      <alignment horizontal="center" vertical="center" wrapText="1"/>
    </xf>
    <xf numFmtId="43" fontId="1" fillId="0" borderId="6" xfId="8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43" fontId="1" fillId="0" borderId="5" xfId="8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3" fillId="0" borderId="1" xfId="43" applyFont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3" fontId="20" fillId="0" borderId="1" xfId="8" applyFont="1" applyFill="1" applyBorder="1" applyAlignment="1">
      <alignment horizontal="center" vertical="center"/>
    </xf>
    <xf numFmtId="43" fontId="21" fillId="0" borderId="1" xfId="8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24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32" applyFont="1" applyFill="1" applyBorder="1" applyAlignment="1">
      <alignment horizontal="left" vertical="center" wrapText="1"/>
    </xf>
    <xf numFmtId="0" fontId="28" fillId="0" borderId="1" xfId="32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left" vertical="center" wrapText="1"/>
    </xf>
    <xf numFmtId="0" fontId="28" fillId="8" borderId="1" xfId="32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/>
    </xf>
    <xf numFmtId="0" fontId="24" fillId="9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0" fontId="28" fillId="8" borderId="1" xfId="0" applyFont="1" applyFill="1" applyBorder="1" applyAlignment="1">
      <alignment horizontal="left" vertical="center"/>
    </xf>
    <xf numFmtId="0" fontId="29" fillId="8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8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vertical="top"/>
    </xf>
    <xf numFmtId="0" fontId="29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22" fillId="8" borderId="0" xfId="0" applyFont="1" applyFill="1" applyAlignment="1">
      <alignment vertical="center"/>
    </xf>
    <xf numFmtId="0" fontId="23" fillId="8" borderId="0" xfId="0" applyFont="1" applyFill="1" applyAlignment="1">
      <alignment vertical="center"/>
    </xf>
    <xf numFmtId="0" fontId="1" fillId="8" borderId="0" xfId="0" applyFont="1" applyFill="1" applyAlignment="1">
      <alignment horizontal="left" vertical="center"/>
    </xf>
    <xf numFmtId="0" fontId="17" fillId="8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7" fillId="8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8" fillId="0" borderId="1" xfId="11" applyFont="1" applyFill="1" applyBorder="1" applyAlignment="1">
      <alignment horizontal="left" vertical="center" wrapText="1"/>
    </xf>
    <xf numFmtId="0" fontId="28" fillId="0" borderId="1" xfId="11" applyFont="1" applyFill="1" applyBorder="1" applyAlignment="1">
      <alignment horizontal="left" vertical="top" wrapText="1"/>
    </xf>
    <xf numFmtId="0" fontId="28" fillId="10" borderId="1" xfId="0" applyFont="1" applyFill="1" applyBorder="1" applyAlignment="1">
      <alignment horizontal="left" vertical="center" wrapText="1"/>
    </xf>
    <xf numFmtId="0" fontId="24" fillId="11" borderId="1" xfId="0" applyFont="1" applyFill="1" applyBorder="1" applyAlignment="1">
      <alignment horizontal="left" vertical="center"/>
    </xf>
    <xf numFmtId="0" fontId="28" fillId="0" borderId="1" xfId="55" applyFont="1" applyFill="1" applyBorder="1" applyAlignment="1">
      <alignment horizontal="left" vertical="center"/>
    </xf>
    <xf numFmtId="0" fontId="28" fillId="0" borderId="1" xfId="0" applyFont="1" applyFill="1" applyBorder="1" applyAlignment="1">
      <alignment vertical="top" wrapText="1"/>
    </xf>
    <xf numFmtId="0" fontId="28" fillId="8" borderId="1" xfId="0" applyFont="1" applyFill="1" applyBorder="1" applyAlignment="1">
      <alignment horizontal="left" vertical="top" wrapText="1"/>
    </xf>
    <xf numFmtId="0" fontId="28" fillId="8" borderId="1" xfId="0" applyFont="1" applyFill="1" applyBorder="1" applyAlignment="1">
      <alignment vertical="center"/>
    </xf>
    <xf numFmtId="0" fontId="28" fillId="8" borderId="1" xfId="0" applyFont="1" applyFill="1" applyBorder="1" applyAlignment="1">
      <alignment vertical="center" wrapText="1"/>
    </xf>
    <xf numFmtId="0" fontId="28" fillId="8" borderId="1" xfId="0" applyFont="1" applyFill="1" applyBorder="1" applyAlignment="1">
      <alignment vertical="top" wrapText="1"/>
    </xf>
    <xf numFmtId="0" fontId="28" fillId="8" borderId="1" xfId="32" applyFont="1" applyFill="1" applyBorder="1" applyAlignment="1">
      <alignment horizontal="left" vertical="top" wrapText="1"/>
    </xf>
    <xf numFmtId="0" fontId="28" fillId="8" borderId="1" xfId="11" applyFont="1" applyFill="1" applyBorder="1" applyAlignment="1">
      <alignment horizontal="left" vertical="center" wrapText="1"/>
    </xf>
    <xf numFmtId="0" fontId="28" fillId="8" borderId="1" xfId="11" applyFont="1" applyFill="1" applyBorder="1" applyAlignment="1">
      <alignment horizontal="left" vertical="top" wrapText="1"/>
    </xf>
    <xf numFmtId="0" fontId="28" fillId="8" borderId="1" xfId="0" applyFont="1" applyFill="1" applyBorder="1" applyAlignment="1">
      <alignment vertical="top"/>
    </xf>
    <xf numFmtId="0" fontId="28" fillId="0" borderId="7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28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1" fillId="12" borderId="7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1" fillId="12" borderId="7" xfId="0" applyFont="1" applyFill="1" applyBorder="1" applyAlignment="1">
      <alignment vertical="center"/>
    </xf>
    <xf numFmtId="0" fontId="1" fillId="12" borderId="7" xfId="0" applyFont="1" applyFill="1" applyBorder="1" applyAlignment="1">
      <alignment vertical="center" wrapText="1"/>
    </xf>
    <xf numFmtId="0" fontId="32" fillId="10" borderId="8" xfId="0" applyFont="1" applyFill="1" applyBorder="1" applyAlignment="1">
      <alignment horizontal="left" vertical="center" wrapText="1"/>
    </xf>
    <xf numFmtId="0" fontId="28" fillId="10" borderId="8" xfId="0" applyFont="1" applyFill="1" applyBorder="1" applyAlignment="1">
      <alignment horizontal="left" vertical="center" wrapText="1"/>
    </xf>
    <xf numFmtId="0" fontId="28" fillId="10" borderId="0" xfId="0" applyFont="1" applyFill="1" applyBorder="1" applyAlignment="1">
      <alignment horizontal="left" vertical="center" wrapText="1"/>
    </xf>
    <xf numFmtId="0" fontId="32" fillId="1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7" xfId="55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left" vertical="center" wrapText="1"/>
    </xf>
    <xf numFmtId="49" fontId="28" fillId="8" borderId="1" xfId="0" applyNumberFormat="1" applyFont="1" applyFill="1" applyBorder="1" applyAlignment="1">
      <alignment horizontal="left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7" xfId="55" applyFont="1" applyFill="1" applyBorder="1" applyAlignment="1">
      <alignment horizontal="left" vertical="center" wrapText="1"/>
    </xf>
    <xf numFmtId="0" fontId="24" fillId="9" borderId="9" xfId="0" applyFont="1" applyFill="1" applyBorder="1" applyAlignment="1">
      <alignment horizontal="left" vertical="center"/>
    </xf>
    <xf numFmtId="0" fontId="24" fillId="9" borderId="10" xfId="0" applyFont="1" applyFill="1" applyBorder="1" applyAlignment="1">
      <alignment horizontal="left" vertical="center"/>
    </xf>
    <xf numFmtId="0" fontId="29" fillId="0" borderId="1" xfId="32" applyFont="1" applyFill="1" applyBorder="1" applyAlignment="1">
      <alignment horizontal="left" vertical="center" wrapText="1"/>
    </xf>
    <xf numFmtId="0" fontId="28" fillId="0" borderId="7" xfId="55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4" fillId="9" borderId="11" xfId="0" applyFont="1" applyFill="1" applyBorder="1" applyAlignment="1">
      <alignment horizontal="left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一般 2 2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一般 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千位分隔 2" xfId="57"/>
    <cellStyle name="常规 4" xfId="58"/>
  </cellStyles>
  <dxfs count="5"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30"/>
  <sheetViews>
    <sheetView workbookViewId="0">
      <pane ySplit="3" topLeftCell="A31" activePane="bottomLeft" state="frozen"/>
      <selection/>
      <selection pane="bottomLeft" activeCell="G37" sqref="G37"/>
    </sheetView>
  </sheetViews>
  <sheetFormatPr defaultColWidth="9" defaultRowHeight="15"/>
  <cols>
    <col min="1" max="1" width="5.625" style="2" customWidth="1"/>
    <col min="2" max="2" width="13.75" style="55" customWidth="1"/>
    <col min="3" max="3" width="18" style="56" customWidth="1"/>
    <col min="4" max="4" width="15.25" style="56" customWidth="1"/>
    <col min="5" max="5" width="40.625" style="56" customWidth="1"/>
    <col min="6" max="6" width="22.625" style="56" customWidth="1"/>
    <col min="7" max="7" width="10.75" style="56" customWidth="1"/>
    <col min="8" max="8" width="21.75" style="56" customWidth="1"/>
    <col min="9" max="9" width="17.5" style="56" customWidth="1"/>
    <col min="10" max="10" width="16.5" style="56" customWidth="1"/>
    <col min="11" max="11" width="11.5" style="57" customWidth="1"/>
    <col min="12" max="12" width="25.125" style="57" customWidth="1"/>
    <col min="13" max="16384" width="9" style="38"/>
  </cols>
  <sheetData>
    <row r="1" ht="17.25" customHeight="1" spans="1:1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20.25" spans="1:12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="50" customFormat="1" ht="20.25" customHeight="1" spans="1:12">
      <c r="A3" s="60" t="s">
        <v>2</v>
      </c>
      <c r="B3" s="60" t="s">
        <v>3</v>
      </c>
      <c r="C3" s="60" t="s">
        <v>4</v>
      </c>
      <c r="D3" s="60" t="s">
        <v>5</v>
      </c>
      <c r="E3" s="60" t="s">
        <v>6</v>
      </c>
      <c r="F3" s="60" t="s">
        <v>7</v>
      </c>
      <c r="G3" s="60" t="s">
        <v>8</v>
      </c>
      <c r="H3" s="61" t="s">
        <v>9</v>
      </c>
      <c r="I3" s="61" t="s">
        <v>10</v>
      </c>
      <c r="J3" s="61" t="s">
        <v>11</v>
      </c>
      <c r="K3" s="60" t="s">
        <v>12</v>
      </c>
      <c r="L3" s="60" t="s">
        <v>13</v>
      </c>
    </row>
    <row r="4" ht="14.25" spans="1:12">
      <c r="A4" s="62" t="s">
        <v>14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ht="15.75" spans="1:12">
      <c r="A5" s="63" t="s">
        <v>15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="51" customFormat="1" ht="15.75" spans="1:12">
      <c r="A6" s="64">
        <v>1</v>
      </c>
      <c r="B6" s="65" t="s">
        <v>16</v>
      </c>
      <c r="C6" s="66" t="s">
        <v>17</v>
      </c>
      <c r="D6" s="67" t="s">
        <v>18</v>
      </c>
      <c r="E6" s="68" t="s">
        <v>19</v>
      </c>
      <c r="F6" s="66" t="s">
        <v>20</v>
      </c>
      <c r="G6" s="66" t="s">
        <v>21</v>
      </c>
      <c r="H6" s="85" t="s">
        <v>22</v>
      </c>
      <c r="I6" s="66">
        <v>1</v>
      </c>
      <c r="J6" s="66"/>
      <c r="K6" s="82" t="s">
        <v>23</v>
      </c>
      <c r="L6" s="66" t="s">
        <v>24</v>
      </c>
    </row>
    <row r="7" s="51" customFormat="1" ht="15.75" spans="1:12">
      <c r="A7" s="64">
        <v>2</v>
      </c>
      <c r="B7" s="65" t="s">
        <v>16</v>
      </c>
      <c r="C7" s="66" t="s">
        <v>17</v>
      </c>
      <c r="D7" s="67" t="s">
        <v>25</v>
      </c>
      <c r="E7" s="68" t="s">
        <v>26</v>
      </c>
      <c r="F7" s="66" t="s">
        <v>27</v>
      </c>
      <c r="G7" s="66" t="s">
        <v>21</v>
      </c>
      <c r="H7" s="66"/>
      <c r="I7" s="66"/>
      <c r="J7" s="66"/>
      <c r="K7" s="82" t="s">
        <v>23</v>
      </c>
      <c r="L7" s="66"/>
    </row>
    <row r="8" ht="31.5" spans="1:12">
      <c r="A8" s="64">
        <v>3</v>
      </c>
      <c r="B8" s="70" t="s">
        <v>16</v>
      </c>
      <c r="C8" s="71" t="s">
        <v>17</v>
      </c>
      <c r="D8" s="72" t="s">
        <v>28</v>
      </c>
      <c r="E8" s="72" t="s">
        <v>29</v>
      </c>
      <c r="F8" s="71" t="s">
        <v>30</v>
      </c>
      <c r="G8" s="71" t="s">
        <v>21</v>
      </c>
      <c r="H8" s="71"/>
      <c r="I8" s="71"/>
      <c r="J8" s="71"/>
      <c r="K8" s="83" t="s">
        <v>23</v>
      </c>
      <c r="L8" s="84" t="s">
        <v>31</v>
      </c>
    </row>
    <row r="9" ht="24" customHeight="1" spans="1:12">
      <c r="A9" s="64">
        <v>4</v>
      </c>
      <c r="B9" s="65" t="s">
        <v>16</v>
      </c>
      <c r="C9" s="66" t="s">
        <v>17</v>
      </c>
      <c r="D9" s="101" t="s">
        <v>32</v>
      </c>
      <c r="E9" s="102" t="s">
        <v>33</v>
      </c>
      <c r="F9" s="66" t="s">
        <v>34</v>
      </c>
      <c r="G9" s="66" t="s">
        <v>21</v>
      </c>
      <c r="H9" s="66"/>
      <c r="I9" s="66"/>
      <c r="J9" s="66"/>
      <c r="K9" s="82" t="s">
        <v>23</v>
      </c>
      <c r="L9" s="66"/>
    </row>
    <row r="10" s="52" customFormat="1" ht="31.5" spans="1:12">
      <c r="A10" s="64">
        <v>5</v>
      </c>
      <c r="B10" s="65" t="s">
        <v>16</v>
      </c>
      <c r="C10" s="66" t="s">
        <v>17</v>
      </c>
      <c r="D10" s="101" t="s">
        <v>35</v>
      </c>
      <c r="E10" s="102" t="s">
        <v>36</v>
      </c>
      <c r="F10" s="66" t="s">
        <v>37</v>
      </c>
      <c r="G10" s="66" t="s">
        <v>21</v>
      </c>
      <c r="H10" s="66"/>
      <c r="I10" s="66"/>
      <c r="J10" s="66"/>
      <c r="K10" s="82" t="s">
        <v>23</v>
      </c>
      <c r="L10" s="66" t="s">
        <v>38</v>
      </c>
    </row>
    <row r="11" ht="31.5" spans="1:12">
      <c r="A11" s="64">
        <v>6</v>
      </c>
      <c r="B11" s="65" t="s">
        <v>39</v>
      </c>
      <c r="C11" s="66" t="s">
        <v>17</v>
      </c>
      <c r="D11" s="66" t="s">
        <v>40</v>
      </c>
      <c r="E11" s="66" t="s">
        <v>41</v>
      </c>
      <c r="F11" s="66" t="s">
        <v>42</v>
      </c>
      <c r="G11" s="66" t="s">
        <v>21</v>
      </c>
      <c r="H11" s="66"/>
      <c r="I11" s="66"/>
      <c r="J11" s="66"/>
      <c r="K11" s="82" t="s">
        <v>43</v>
      </c>
      <c r="L11" s="66" t="s">
        <v>44</v>
      </c>
    </row>
    <row r="12" ht="31.5" spans="1:12">
      <c r="A12" s="64">
        <v>7</v>
      </c>
      <c r="B12" s="65" t="s">
        <v>39</v>
      </c>
      <c r="C12" s="66" t="s">
        <v>17</v>
      </c>
      <c r="D12" s="82" t="s">
        <v>45</v>
      </c>
      <c r="E12" s="82" t="s">
        <v>46</v>
      </c>
      <c r="F12" s="82" t="s">
        <v>47</v>
      </c>
      <c r="G12" s="66" t="s">
        <v>21</v>
      </c>
      <c r="H12" s="66"/>
      <c r="I12" s="66"/>
      <c r="J12" s="66"/>
      <c r="K12" s="82" t="s">
        <v>48</v>
      </c>
      <c r="L12" s="66" t="s">
        <v>44</v>
      </c>
    </row>
    <row r="13" ht="43.5" customHeight="1" spans="1:12">
      <c r="A13" s="64">
        <v>8</v>
      </c>
      <c r="B13" s="65" t="s">
        <v>39</v>
      </c>
      <c r="C13" s="66" t="s">
        <v>17</v>
      </c>
      <c r="D13" s="66" t="s">
        <v>49</v>
      </c>
      <c r="E13" s="66" t="s">
        <v>50</v>
      </c>
      <c r="F13" s="66" t="s">
        <v>51</v>
      </c>
      <c r="G13" s="66" t="s">
        <v>21</v>
      </c>
      <c r="H13" s="66"/>
      <c r="I13" s="66"/>
      <c r="J13" s="66"/>
      <c r="K13" s="82" t="s">
        <v>43</v>
      </c>
      <c r="L13" s="66" t="s">
        <v>52</v>
      </c>
    </row>
    <row r="14" ht="31.5" spans="1:12">
      <c r="A14" s="64">
        <v>9</v>
      </c>
      <c r="B14" s="65" t="s">
        <v>39</v>
      </c>
      <c r="C14" s="66" t="s">
        <v>17</v>
      </c>
      <c r="D14" s="66" t="s">
        <v>53</v>
      </c>
      <c r="E14" s="66" t="s">
        <v>54</v>
      </c>
      <c r="F14" s="66" t="s">
        <v>51</v>
      </c>
      <c r="G14" s="66" t="s">
        <v>21</v>
      </c>
      <c r="H14" s="66"/>
      <c r="I14" s="66"/>
      <c r="J14" s="66"/>
      <c r="K14" s="82" t="s">
        <v>43</v>
      </c>
      <c r="L14" s="66" t="s">
        <v>44</v>
      </c>
    </row>
    <row r="15" ht="31.5" customHeight="1" spans="1:12">
      <c r="A15" s="64">
        <v>10</v>
      </c>
      <c r="B15" s="65" t="s">
        <v>39</v>
      </c>
      <c r="C15" s="66" t="s">
        <v>17</v>
      </c>
      <c r="D15" s="66" t="s">
        <v>55</v>
      </c>
      <c r="E15" s="82" t="s">
        <v>56</v>
      </c>
      <c r="F15" s="66" t="s">
        <v>57</v>
      </c>
      <c r="G15" s="66" t="s">
        <v>21</v>
      </c>
      <c r="H15" s="66"/>
      <c r="I15" s="66"/>
      <c r="J15" s="66"/>
      <c r="K15" s="82" t="s">
        <v>48</v>
      </c>
      <c r="L15" s="105"/>
    </row>
    <row r="16" s="52" customFormat="1" ht="24.75" customHeight="1" spans="1:12">
      <c r="A16" s="64">
        <v>11</v>
      </c>
      <c r="B16" s="65" t="s">
        <v>16</v>
      </c>
      <c r="C16" s="66" t="s">
        <v>17</v>
      </c>
      <c r="D16" s="67" t="s">
        <v>58</v>
      </c>
      <c r="E16" s="68" t="s">
        <v>59</v>
      </c>
      <c r="F16" s="66" t="s">
        <v>60</v>
      </c>
      <c r="G16" s="66" t="s">
        <v>21</v>
      </c>
      <c r="H16" s="66"/>
      <c r="I16" s="66"/>
      <c r="J16" s="66"/>
      <c r="K16" s="82" t="s">
        <v>23</v>
      </c>
      <c r="L16" s="66"/>
    </row>
    <row r="17" ht="31.5" spans="1:12">
      <c r="A17" s="64">
        <v>12</v>
      </c>
      <c r="B17" s="65" t="s">
        <v>39</v>
      </c>
      <c r="C17" s="66" t="s">
        <v>17</v>
      </c>
      <c r="D17" s="66" t="s">
        <v>61</v>
      </c>
      <c r="E17" s="66" t="s">
        <v>62</v>
      </c>
      <c r="F17" s="66" t="s">
        <v>63</v>
      </c>
      <c r="G17" s="66" t="s">
        <v>21</v>
      </c>
      <c r="H17" s="66"/>
      <c r="I17" s="66"/>
      <c r="J17" s="66"/>
      <c r="K17" s="82" t="s">
        <v>43</v>
      </c>
      <c r="L17" s="66"/>
    </row>
    <row r="18" ht="31.5" spans="1:12">
      <c r="A18" s="64">
        <v>13</v>
      </c>
      <c r="B18" s="65" t="s">
        <v>39</v>
      </c>
      <c r="C18" s="66" t="s">
        <v>17</v>
      </c>
      <c r="D18" s="66" t="s">
        <v>64</v>
      </c>
      <c r="E18" s="66" t="s">
        <v>65</v>
      </c>
      <c r="F18" s="66" t="s">
        <v>66</v>
      </c>
      <c r="G18" s="66" t="s">
        <v>21</v>
      </c>
      <c r="H18" s="66"/>
      <c r="I18" s="66"/>
      <c r="J18" s="66"/>
      <c r="K18" s="82" t="s">
        <v>43</v>
      </c>
      <c r="L18" s="66"/>
    </row>
    <row r="19" ht="31.5" spans="1:12">
      <c r="A19" s="64">
        <v>14</v>
      </c>
      <c r="B19" s="65" t="s">
        <v>39</v>
      </c>
      <c r="C19" s="66" t="s">
        <v>17</v>
      </c>
      <c r="D19" s="66" t="s">
        <v>67</v>
      </c>
      <c r="E19" s="66" t="s">
        <v>68</v>
      </c>
      <c r="F19" s="66" t="s">
        <v>69</v>
      </c>
      <c r="G19" s="66" t="s">
        <v>21</v>
      </c>
      <c r="H19" s="66"/>
      <c r="I19" s="66"/>
      <c r="J19" s="66"/>
      <c r="K19" s="82" t="s">
        <v>43</v>
      </c>
      <c r="L19" s="66"/>
    </row>
    <row r="20" ht="47.25" spans="1:12">
      <c r="A20" s="64">
        <v>15</v>
      </c>
      <c r="B20" s="65" t="s">
        <v>39</v>
      </c>
      <c r="C20" s="66" t="s">
        <v>17</v>
      </c>
      <c r="D20" s="66" t="s">
        <v>70</v>
      </c>
      <c r="E20" s="66" t="s">
        <v>71</v>
      </c>
      <c r="F20" s="66" t="s">
        <v>72</v>
      </c>
      <c r="G20" s="66" t="s">
        <v>21</v>
      </c>
      <c r="H20" s="66"/>
      <c r="I20" s="66"/>
      <c r="J20" s="66"/>
      <c r="K20" s="82" t="s">
        <v>43</v>
      </c>
      <c r="L20" s="66"/>
    </row>
    <row r="21" s="52" customFormat="1" ht="45" spans="1:12">
      <c r="A21" s="64">
        <v>16</v>
      </c>
      <c r="B21" s="76" t="s">
        <v>73</v>
      </c>
      <c r="C21" s="66" t="s">
        <v>17</v>
      </c>
      <c r="D21" s="66" t="s">
        <v>74</v>
      </c>
      <c r="E21" s="66" t="s">
        <v>75</v>
      </c>
      <c r="F21" s="66" t="s">
        <v>76</v>
      </c>
      <c r="G21" s="82" t="s">
        <v>21</v>
      </c>
      <c r="H21" s="82"/>
      <c r="I21" s="82"/>
      <c r="J21" s="82"/>
      <c r="K21" s="66" t="s">
        <v>77</v>
      </c>
      <c r="L21" s="66"/>
    </row>
    <row r="22" s="52" customFormat="1" ht="15.75" spans="1:12">
      <c r="A22" s="64">
        <v>17</v>
      </c>
      <c r="B22" s="76" t="s">
        <v>78</v>
      </c>
      <c r="C22" s="66" t="s">
        <v>17</v>
      </c>
      <c r="D22" s="71" t="s">
        <v>79</v>
      </c>
      <c r="E22" s="66" t="s">
        <v>80</v>
      </c>
      <c r="F22" s="66" t="s">
        <v>76</v>
      </c>
      <c r="G22" s="66" t="s">
        <v>21</v>
      </c>
      <c r="H22" s="66"/>
      <c r="I22" s="66"/>
      <c r="J22" s="66"/>
      <c r="K22" s="82" t="s">
        <v>77</v>
      </c>
      <c r="L22" s="66"/>
    </row>
    <row r="23" s="52" customFormat="1" ht="30" spans="1:12">
      <c r="A23" s="64">
        <v>18</v>
      </c>
      <c r="B23" s="76" t="s">
        <v>81</v>
      </c>
      <c r="C23" s="75" t="s">
        <v>17</v>
      </c>
      <c r="D23" s="75" t="s">
        <v>82</v>
      </c>
      <c r="E23" s="75" t="s">
        <v>83</v>
      </c>
      <c r="F23" s="75" t="s">
        <v>76</v>
      </c>
      <c r="G23" s="75" t="s">
        <v>21</v>
      </c>
      <c r="H23" s="75"/>
      <c r="I23" s="75"/>
      <c r="J23" s="75"/>
      <c r="K23" s="77" t="s">
        <v>77</v>
      </c>
      <c r="L23" s="66"/>
    </row>
    <row r="24" s="52" customFormat="1" ht="30" spans="1:12">
      <c r="A24" s="64">
        <v>19</v>
      </c>
      <c r="B24" s="76" t="s">
        <v>84</v>
      </c>
      <c r="C24" s="66" t="s">
        <v>17</v>
      </c>
      <c r="D24" s="66" t="s">
        <v>85</v>
      </c>
      <c r="E24" s="66" t="s">
        <v>86</v>
      </c>
      <c r="F24" s="66" t="s">
        <v>76</v>
      </c>
      <c r="G24" s="66" t="s">
        <v>21</v>
      </c>
      <c r="H24" s="66"/>
      <c r="I24" s="66"/>
      <c r="J24" s="66"/>
      <c r="K24" s="82" t="s">
        <v>77</v>
      </c>
      <c r="L24" s="66"/>
    </row>
    <row r="25" s="52" customFormat="1" ht="31.5" spans="1:12">
      <c r="A25" s="64">
        <v>20</v>
      </c>
      <c r="B25" s="76" t="s">
        <v>87</v>
      </c>
      <c r="C25" s="81" t="s">
        <v>17</v>
      </c>
      <c r="D25" s="81" t="s">
        <v>88</v>
      </c>
      <c r="E25" s="66" t="s">
        <v>89</v>
      </c>
      <c r="F25" s="66" t="s">
        <v>76</v>
      </c>
      <c r="G25" s="66" t="s">
        <v>21</v>
      </c>
      <c r="H25" s="66"/>
      <c r="I25" s="66"/>
      <c r="J25" s="66"/>
      <c r="K25" s="82" t="s">
        <v>77</v>
      </c>
      <c r="L25" s="66"/>
    </row>
    <row r="26" s="52" customFormat="1" ht="31.5" spans="1:12">
      <c r="A26" s="64">
        <v>21</v>
      </c>
      <c r="B26" s="76" t="s">
        <v>90</v>
      </c>
      <c r="C26" s="81" t="s">
        <v>17</v>
      </c>
      <c r="D26" s="66" t="s">
        <v>91</v>
      </c>
      <c r="E26" s="66" t="s">
        <v>92</v>
      </c>
      <c r="F26" s="66" t="s">
        <v>76</v>
      </c>
      <c r="G26" s="66" t="s">
        <v>21</v>
      </c>
      <c r="H26" s="66"/>
      <c r="I26" s="66"/>
      <c r="J26" s="66"/>
      <c r="K26" s="82" t="s">
        <v>77</v>
      </c>
      <c r="L26" s="66"/>
    </row>
    <row r="27" s="52" customFormat="1" ht="45" spans="1:12">
      <c r="A27" s="64">
        <v>22</v>
      </c>
      <c r="B27" s="76" t="s">
        <v>93</v>
      </c>
      <c r="C27" s="81" t="s">
        <v>17</v>
      </c>
      <c r="D27" s="66" t="s">
        <v>94</v>
      </c>
      <c r="E27" s="66" t="s">
        <v>95</v>
      </c>
      <c r="F27" s="66" t="s">
        <v>76</v>
      </c>
      <c r="G27" s="66" t="s">
        <v>21</v>
      </c>
      <c r="H27" s="66"/>
      <c r="I27" s="66"/>
      <c r="J27" s="66"/>
      <c r="K27" s="82" t="s">
        <v>77</v>
      </c>
      <c r="L27" s="66"/>
    </row>
    <row r="28" s="92" customFormat="1" ht="30" spans="1:12">
      <c r="A28" s="64">
        <v>23</v>
      </c>
      <c r="B28" s="76" t="s">
        <v>96</v>
      </c>
      <c r="C28" s="103" t="s">
        <v>17</v>
      </c>
      <c r="D28" s="81" t="s">
        <v>97</v>
      </c>
      <c r="E28" s="66" t="s">
        <v>98</v>
      </c>
      <c r="F28" s="66" t="s">
        <v>76</v>
      </c>
      <c r="G28" s="66" t="s">
        <v>21</v>
      </c>
      <c r="H28" s="66"/>
      <c r="I28" s="66"/>
      <c r="J28" s="66"/>
      <c r="K28" s="82" t="s">
        <v>77</v>
      </c>
      <c r="L28" s="66"/>
    </row>
    <row r="29" s="52" customFormat="1" ht="63" spans="1:12">
      <c r="A29" s="64">
        <v>24</v>
      </c>
      <c r="B29" s="76" t="s">
        <v>99</v>
      </c>
      <c r="C29" s="81" t="s">
        <v>17</v>
      </c>
      <c r="D29" s="81" t="s">
        <v>100</v>
      </c>
      <c r="E29" s="66" t="s">
        <v>101</v>
      </c>
      <c r="F29" s="66" t="s">
        <v>102</v>
      </c>
      <c r="G29" s="66" t="s">
        <v>21</v>
      </c>
      <c r="H29" s="66"/>
      <c r="I29" s="66"/>
      <c r="J29" s="66"/>
      <c r="K29" s="82" t="s">
        <v>77</v>
      </c>
      <c r="L29" s="66"/>
    </row>
    <row r="30" ht="30.75" customHeight="1" spans="1:12">
      <c r="A30" s="64">
        <v>25</v>
      </c>
      <c r="B30" s="65" t="s">
        <v>103</v>
      </c>
      <c r="C30" s="66" t="s">
        <v>104</v>
      </c>
      <c r="D30" s="66" t="s">
        <v>105</v>
      </c>
      <c r="E30" s="66" t="s">
        <v>106</v>
      </c>
      <c r="F30" s="66" t="s">
        <v>107</v>
      </c>
      <c r="G30" s="66" t="s">
        <v>21</v>
      </c>
      <c r="H30" s="66"/>
      <c r="I30" s="66"/>
      <c r="J30" s="66"/>
      <c r="K30" s="82" t="s">
        <v>108</v>
      </c>
      <c r="L30" s="66"/>
    </row>
    <row r="31" ht="15.75" spans="1:12">
      <c r="A31" s="104" t="s">
        <v>109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ht="15.75" spans="1:12">
      <c r="A32" s="63" t="s">
        <v>110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ht="22.5" customHeight="1" spans="1:12">
      <c r="A33" s="64">
        <v>1</v>
      </c>
      <c r="B33" s="65" t="s">
        <v>16</v>
      </c>
      <c r="C33" s="66" t="s">
        <v>111</v>
      </c>
      <c r="D33" s="66" t="s">
        <v>112</v>
      </c>
      <c r="E33" s="66" t="s">
        <v>113</v>
      </c>
      <c r="F33" s="66" t="s">
        <v>34</v>
      </c>
      <c r="G33" s="66" t="s">
        <v>114</v>
      </c>
      <c r="H33" s="66"/>
      <c r="I33" s="66"/>
      <c r="J33" s="66"/>
      <c r="K33" s="82" t="s">
        <v>48</v>
      </c>
      <c r="L33" s="66"/>
    </row>
    <row r="34" s="52" customFormat="1" ht="31.5" spans="1:12">
      <c r="A34" s="64">
        <v>2</v>
      </c>
      <c r="B34" s="65" t="s">
        <v>16</v>
      </c>
      <c r="C34" s="66" t="s">
        <v>17</v>
      </c>
      <c r="D34" s="67" t="s">
        <v>115</v>
      </c>
      <c r="E34" s="73" t="s">
        <v>116</v>
      </c>
      <c r="F34" s="66" t="s">
        <v>117</v>
      </c>
      <c r="G34" s="66" t="s">
        <v>118</v>
      </c>
      <c r="H34" s="66"/>
      <c r="I34" s="66"/>
      <c r="J34" s="66"/>
      <c r="K34" s="82" t="s">
        <v>23</v>
      </c>
      <c r="L34" s="66"/>
    </row>
    <row r="35" s="52" customFormat="1" ht="47.25" spans="1:12">
      <c r="A35" s="64">
        <v>3</v>
      </c>
      <c r="B35" s="65" t="s">
        <v>16</v>
      </c>
      <c r="C35" s="66" t="s">
        <v>17</v>
      </c>
      <c r="D35" s="66" t="s">
        <v>119</v>
      </c>
      <c r="E35" s="73" t="s">
        <v>120</v>
      </c>
      <c r="F35" s="66" t="s">
        <v>121</v>
      </c>
      <c r="G35" s="66" t="s">
        <v>118</v>
      </c>
      <c r="H35" s="66"/>
      <c r="I35" s="66"/>
      <c r="J35" s="66"/>
      <c r="K35" s="82" t="s">
        <v>23</v>
      </c>
      <c r="L35" s="66"/>
    </row>
    <row r="36" s="52" customFormat="1" ht="63" spans="1:12">
      <c r="A36" s="64">
        <v>4</v>
      </c>
      <c r="B36" s="65" t="s">
        <v>16</v>
      </c>
      <c r="C36" s="66" t="s">
        <v>17</v>
      </c>
      <c r="D36" s="66" t="s">
        <v>122</v>
      </c>
      <c r="E36" s="66" t="s">
        <v>123</v>
      </c>
      <c r="F36" s="66" t="s">
        <v>124</v>
      </c>
      <c r="G36" s="66" t="s">
        <v>118</v>
      </c>
      <c r="H36" s="66"/>
      <c r="I36" s="66"/>
      <c r="J36" s="66"/>
      <c r="K36" s="82" t="s">
        <v>23</v>
      </c>
      <c r="L36" s="66" t="s">
        <v>24</v>
      </c>
    </row>
    <row r="37" s="52" customFormat="1" ht="31.5" spans="1:12">
      <c r="A37" s="64">
        <v>5</v>
      </c>
      <c r="B37" s="65" t="s">
        <v>16</v>
      </c>
      <c r="C37" s="66" t="s">
        <v>17</v>
      </c>
      <c r="D37" s="67" t="s">
        <v>125</v>
      </c>
      <c r="E37" s="73" t="s">
        <v>126</v>
      </c>
      <c r="F37" s="66" t="s">
        <v>127</v>
      </c>
      <c r="G37" s="66" t="s">
        <v>118</v>
      </c>
      <c r="H37" s="66"/>
      <c r="I37" s="66"/>
      <c r="J37" s="66"/>
      <c r="K37" s="82" t="s">
        <v>23</v>
      </c>
      <c r="L37" s="66"/>
    </row>
    <row r="38" s="52" customFormat="1" ht="15.75" spans="1:12">
      <c r="A38" s="64">
        <v>6</v>
      </c>
      <c r="B38" s="65" t="s">
        <v>16</v>
      </c>
      <c r="C38" s="66" t="s">
        <v>17</v>
      </c>
      <c r="D38" s="67" t="s">
        <v>128</v>
      </c>
      <c r="E38" s="73" t="s">
        <v>129</v>
      </c>
      <c r="F38" s="66" t="s">
        <v>130</v>
      </c>
      <c r="G38" s="66" t="s">
        <v>118</v>
      </c>
      <c r="H38" s="66"/>
      <c r="I38" s="66"/>
      <c r="J38" s="66"/>
      <c r="K38" s="82" t="s">
        <v>23</v>
      </c>
      <c r="L38" s="66"/>
    </row>
    <row r="39" ht="31.5" spans="1:12">
      <c r="A39" s="64">
        <v>7</v>
      </c>
      <c r="B39" s="65" t="s">
        <v>16</v>
      </c>
      <c r="C39" s="66" t="s">
        <v>17</v>
      </c>
      <c r="D39" s="67" t="s">
        <v>131</v>
      </c>
      <c r="E39" s="73" t="s">
        <v>126</v>
      </c>
      <c r="F39" s="71" t="s">
        <v>127</v>
      </c>
      <c r="G39" s="71" t="s">
        <v>118</v>
      </c>
      <c r="H39" s="71"/>
      <c r="I39" s="71"/>
      <c r="J39" s="71"/>
      <c r="K39" s="82" t="s">
        <v>23</v>
      </c>
      <c r="L39" s="66"/>
    </row>
    <row r="40" ht="47.25" spans="1:12">
      <c r="A40" s="64">
        <v>8</v>
      </c>
      <c r="B40" s="65" t="s">
        <v>16</v>
      </c>
      <c r="C40" s="66" t="s">
        <v>17</v>
      </c>
      <c r="D40" s="66" t="s">
        <v>132</v>
      </c>
      <c r="E40" s="73" t="s">
        <v>133</v>
      </c>
      <c r="F40" s="71" t="s">
        <v>134</v>
      </c>
      <c r="G40" s="71" t="s">
        <v>118</v>
      </c>
      <c r="H40" s="71"/>
      <c r="I40" s="71"/>
      <c r="J40" s="71"/>
      <c r="K40" s="82" t="s">
        <v>23</v>
      </c>
      <c r="L40" s="71"/>
    </row>
    <row r="41" ht="63" spans="1:12">
      <c r="A41" s="64">
        <v>9</v>
      </c>
      <c r="B41" s="65" t="s">
        <v>16</v>
      </c>
      <c r="C41" s="66" t="s">
        <v>17</v>
      </c>
      <c r="D41" s="67" t="s">
        <v>135</v>
      </c>
      <c r="E41" s="66" t="s">
        <v>136</v>
      </c>
      <c r="F41" s="71" t="s">
        <v>137</v>
      </c>
      <c r="G41" s="71" t="s">
        <v>118</v>
      </c>
      <c r="H41" s="71"/>
      <c r="I41" s="71"/>
      <c r="J41" s="71"/>
      <c r="K41" s="82" t="s">
        <v>23</v>
      </c>
      <c r="L41" s="66"/>
    </row>
    <row r="42" ht="94.5" spans="1:12">
      <c r="A42" s="64">
        <v>10</v>
      </c>
      <c r="B42" s="65" t="s">
        <v>16</v>
      </c>
      <c r="C42" s="66" t="s">
        <v>17</v>
      </c>
      <c r="D42" s="67" t="s">
        <v>138</v>
      </c>
      <c r="E42" s="66" t="s">
        <v>139</v>
      </c>
      <c r="F42" s="71" t="s">
        <v>140</v>
      </c>
      <c r="G42" s="71" t="s">
        <v>118</v>
      </c>
      <c r="H42" s="71"/>
      <c r="I42" s="71"/>
      <c r="J42" s="71"/>
      <c r="K42" s="82" t="s">
        <v>23</v>
      </c>
      <c r="L42" s="71"/>
    </row>
    <row r="43" ht="47.25" spans="1:12">
      <c r="A43" s="64">
        <v>11</v>
      </c>
      <c r="B43" s="65" t="s">
        <v>16</v>
      </c>
      <c r="C43" s="66" t="s">
        <v>17</v>
      </c>
      <c r="D43" s="67" t="s">
        <v>141</v>
      </c>
      <c r="E43" s="66" t="s">
        <v>142</v>
      </c>
      <c r="F43" s="71" t="s">
        <v>143</v>
      </c>
      <c r="G43" s="71" t="s">
        <v>118</v>
      </c>
      <c r="H43" s="71"/>
      <c r="I43" s="71"/>
      <c r="J43" s="71"/>
      <c r="K43" s="82" t="s">
        <v>23</v>
      </c>
      <c r="L43" s="71"/>
    </row>
    <row r="44" ht="47.25" spans="1:12">
      <c r="A44" s="64">
        <v>12</v>
      </c>
      <c r="B44" s="65" t="s">
        <v>16</v>
      </c>
      <c r="C44" s="66" t="s">
        <v>17</v>
      </c>
      <c r="D44" s="67" t="s">
        <v>144</v>
      </c>
      <c r="E44" s="66" t="s">
        <v>145</v>
      </c>
      <c r="F44" s="71" t="s">
        <v>146</v>
      </c>
      <c r="G44" s="71" t="s">
        <v>118</v>
      </c>
      <c r="H44" s="71"/>
      <c r="I44" s="71"/>
      <c r="J44" s="71"/>
      <c r="K44" s="82" t="s">
        <v>23</v>
      </c>
      <c r="L44" s="71"/>
    </row>
    <row r="45" ht="63" spans="1:12">
      <c r="A45" s="64">
        <v>13</v>
      </c>
      <c r="B45" s="65" t="s">
        <v>16</v>
      </c>
      <c r="C45" s="66" t="s">
        <v>17</v>
      </c>
      <c r="D45" s="66" t="s">
        <v>147</v>
      </c>
      <c r="E45" s="66" t="s">
        <v>148</v>
      </c>
      <c r="F45" s="66" t="s">
        <v>149</v>
      </c>
      <c r="G45" s="66" t="s">
        <v>118</v>
      </c>
      <c r="H45" s="66"/>
      <c r="I45" s="66"/>
      <c r="J45" s="66"/>
      <c r="K45" s="82" t="s">
        <v>23</v>
      </c>
      <c r="L45" s="66"/>
    </row>
    <row r="46" s="52" customFormat="1" ht="31.5" spans="1:12">
      <c r="A46" s="64">
        <v>14</v>
      </c>
      <c r="B46" s="65" t="s">
        <v>16</v>
      </c>
      <c r="C46" s="66" t="s">
        <v>17</v>
      </c>
      <c r="D46" s="67" t="s">
        <v>150</v>
      </c>
      <c r="E46" s="66" t="s">
        <v>151</v>
      </c>
      <c r="F46" s="66" t="s">
        <v>152</v>
      </c>
      <c r="G46" s="66" t="s">
        <v>118</v>
      </c>
      <c r="H46" s="66"/>
      <c r="I46" s="66"/>
      <c r="J46" s="66"/>
      <c r="K46" s="82" t="s">
        <v>23</v>
      </c>
      <c r="L46" s="66"/>
    </row>
    <row r="47" s="52" customFormat="1" ht="31.5" spans="1:12">
      <c r="A47" s="64">
        <v>15</v>
      </c>
      <c r="B47" s="65" t="s">
        <v>16</v>
      </c>
      <c r="C47" s="66" t="s">
        <v>17</v>
      </c>
      <c r="D47" s="66" t="s">
        <v>153</v>
      </c>
      <c r="E47" s="66" t="s">
        <v>154</v>
      </c>
      <c r="F47" s="66" t="s">
        <v>155</v>
      </c>
      <c r="G47" s="66" t="s">
        <v>118</v>
      </c>
      <c r="H47" s="66"/>
      <c r="I47" s="66"/>
      <c r="J47" s="66"/>
      <c r="K47" s="82" t="s">
        <v>23</v>
      </c>
      <c r="L47" s="66"/>
    </row>
    <row r="48" s="52" customFormat="1" ht="15.75" spans="1:12">
      <c r="A48" s="64">
        <v>16</v>
      </c>
      <c r="B48" s="65" t="s">
        <v>16</v>
      </c>
      <c r="C48" s="66" t="s">
        <v>17</v>
      </c>
      <c r="D48" s="67" t="s">
        <v>156</v>
      </c>
      <c r="E48" s="73" t="s">
        <v>157</v>
      </c>
      <c r="F48" s="66" t="s">
        <v>158</v>
      </c>
      <c r="G48" s="66" t="s">
        <v>118</v>
      </c>
      <c r="H48" s="66"/>
      <c r="I48" s="66"/>
      <c r="J48" s="66"/>
      <c r="K48" s="82" t="s">
        <v>23</v>
      </c>
      <c r="L48" s="66"/>
    </row>
    <row r="49" s="52" customFormat="1" ht="31.5" spans="1:12">
      <c r="A49" s="64">
        <v>17</v>
      </c>
      <c r="B49" s="65" t="s">
        <v>16</v>
      </c>
      <c r="C49" s="66" t="s">
        <v>17</v>
      </c>
      <c r="D49" s="67" t="s">
        <v>159</v>
      </c>
      <c r="E49" s="66" t="s">
        <v>151</v>
      </c>
      <c r="F49" s="66" t="s">
        <v>160</v>
      </c>
      <c r="G49" s="66" t="s">
        <v>118</v>
      </c>
      <c r="H49" s="66"/>
      <c r="I49" s="66"/>
      <c r="J49" s="66"/>
      <c r="K49" s="82" t="s">
        <v>23</v>
      </c>
      <c r="L49" s="66"/>
    </row>
    <row r="50" ht="15.75" spans="1:12">
      <c r="A50" s="64">
        <v>18</v>
      </c>
      <c r="B50" s="65" t="s">
        <v>16</v>
      </c>
      <c r="C50" s="66" t="s">
        <v>17</v>
      </c>
      <c r="D50" s="67" t="s">
        <v>161</v>
      </c>
      <c r="E50" s="73" t="s">
        <v>157</v>
      </c>
      <c r="F50" s="66" t="s">
        <v>158</v>
      </c>
      <c r="G50" s="66" t="s">
        <v>118</v>
      </c>
      <c r="H50" s="66"/>
      <c r="I50" s="66"/>
      <c r="J50" s="66"/>
      <c r="K50" s="82" t="s">
        <v>23</v>
      </c>
      <c r="L50" s="66"/>
    </row>
    <row r="51" s="52" customFormat="1" ht="15.75" spans="1:12">
      <c r="A51" s="64">
        <v>19</v>
      </c>
      <c r="B51" s="65" t="s">
        <v>16</v>
      </c>
      <c r="C51" s="66" t="s">
        <v>17</v>
      </c>
      <c r="D51" s="67" t="s">
        <v>162</v>
      </c>
      <c r="E51" s="73" t="s">
        <v>157</v>
      </c>
      <c r="F51" s="66" t="s">
        <v>158</v>
      </c>
      <c r="G51" s="66" t="s">
        <v>118</v>
      </c>
      <c r="H51" s="66"/>
      <c r="I51" s="66"/>
      <c r="J51" s="66"/>
      <c r="K51" s="82" t="s">
        <v>23</v>
      </c>
      <c r="L51" s="89" t="s">
        <v>24</v>
      </c>
    </row>
    <row r="52" s="52" customFormat="1" ht="47.25" spans="1:12">
      <c r="A52" s="64">
        <v>20</v>
      </c>
      <c r="B52" s="65" t="s">
        <v>16</v>
      </c>
      <c r="C52" s="66" t="s">
        <v>17</v>
      </c>
      <c r="D52" s="67" t="s">
        <v>163</v>
      </c>
      <c r="E52" s="66" t="s">
        <v>164</v>
      </c>
      <c r="F52" s="66" t="s">
        <v>165</v>
      </c>
      <c r="G52" s="66" t="s">
        <v>118</v>
      </c>
      <c r="H52" s="66"/>
      <c r="I52" s="66"/>
      <c r="J52" s="66"/>
      <c r="K52" s="82" t="s">
        <v>23</v>
      </c>
      <c r="L52" s="66"/>
    </row>
    <row r="53" s="52" customFormat="1" ht="15.75" spans="1:12">
      <c r="A53" s="64">
        <v>21</v>
      </c>
      <c r="B53" s="65" t="s">
        <v>16</v>
      </c>
      <c r="C53" s="66" t="s">
        <v>17</v>
      </c>
      <c r="D53" s="67" t="s">
        <v>166</v>
      </c>
      <c r="E53" s="73" t="s">
        <v>157</v>
      </c>
      <c r="F53" s="66" t="s">
        <v>158</v>
      </c>
      <c r="G53" s="66" t="s">
        <v>118</v>
      </c>
      <c r="H53" s="66"/>
      <c r="I53" s="66"/>
      <c r="J53" s="66"/>
      <c r="K53" s="82" t="s">
        <v>23</v>
      </c>
      <c r="L53" s="66"/>
    </row>
    <row r="54" s="54" customFormat="1" ht="15.75" spans="1:12">
      <c r="A54" s="64">
        <v>22</v>
      </c>
      <c r="B54" s="65" t="s">
        <v>16</v>
      </c>
      <c r="C54" s="66" t="s">
        <v>17</v>
      </c>
      <c r="D54" s="67" t="s">
        <v>167</v>
      </c>
      <c r="E54" s="73" t="s">
        <v>157</v>
      </c>
      <c r="F54" s="77" t="s">
        <v>158</v>
      </c>
      <c r="G54" s="66" t="s">
        <v>118</v>
      </c>
      <c r="H54" s="66"/>
      <c r="I54" s="66"/>
      <c r="J54" s="66"/>
      <c r="K54" s="82" t="s">
        <v>23</v>
      </c>
      <c r="L54" s="77"/>
    </row>
    <row r="55" s="54" customFormat="1" ht="31.5" spans="1:12">
      <c r="A55" s="64">
        <v>23</v>
      </c>
      <c r="B55" s="65" t="s">
        <v>16</v>
      </c>
      <c r="C55" s="66" t="s">
        <v>17</v>
      </c>
      <c r="D55" s="67" t="s">
        <v>168</v>
      </c>
      <c r="E55" s="73" t="s">
        <v>154</v>
      </c>
      <c r="F55" s="75" t="s">
        <v>155</v>
      </c>
      <c r="G55" s="66" t="s">
        <v>118</v>
      </c>
      <c r="H55" s="66"/>
      <c r="I55" s="66"/>
      <c r="J55" s="66"/>
      <c r="K55" s="82" t="s">
        <v>23</v>
      </c>
      <c r="L55" s="89"/>
    </row>
    <row r="56" s="54" customFormat="1" ht="15.75" spans="1:12">
      <c r="A56" s="64">
        <v>24</v>
      </c>
      <c r="B56" s="65" t="s">
        <v>16</v>
      </c>
      <c r="C56" s="66" t="s">
        <v>17</v>
      </c>
      <c r="D56" s="67" t="s">
        <v>169</v>
      </c>
      <c r="E56" s="73" t="s">
        <v>157</v>
      </c>
      <c r="F56" s="77" t="s">
        <v>158</v>
      </c>
      <c r="G56" s="66" t="s">
        <v>118</v>
      </c>
      <c r="H56" s="66"/>
      <c r="I56" s="66"/>
      <c r="J56" s="66"/>
      <c r="K56" s="82" t="s">
        <v>23</v>
      </c>
      <c r="L56" s="89"/>
    </row>
    <row r="57" s="54" customFormat="1" ht="15.75" spans="1:12">
      <c r="A57" s="64">
        <v>25</v>
      </c>
      <c r="B57" s="65" t="s">
        <v>16</v>
      </c>
      <c r="C57" s="66" t="s">
        <v>17</v>
      </c>
      <c r="D57" s="67" t="s">
        <v>170</v>
      </c>
      <c r="E57" s="73" t="s">
        <v>157</v>
      </c>
      <c r="F57" s="77" t="s">
        <v>158</v>
      </c>
      <c r="G57" s="66" t="s">
        <v>118</v>
      </c>
      <c r="H57" s="66"/>
      <c r="I57" s="66"/>
      <c r="J57" s="66"/>
      <c r="K57" s="82" t="s">
        <v>23</v>
      </c>
      <c r="L57" s="89"/>
    </row>
    <row r="58" s="54" customFormat="1" ht="15.75" spans="1:12">
      <c r="A58" s="64">
        <v>26</v>
      </c>
      <c r="B58" s="65" t="s">
        <v>16</v>
      </c>
      <c r="C58" s="66" t="s">
        <v>17</v>
      </c>
      <c r="D58" s="67" t="s">
        <v>171</v>
      </c>
      <c r="E58" s="73" t="s">
        <v>157</v>
      </c>
      <c r="F58" s="77" t="s">
        <v>158</v>
      </c>
      <c r="G58" s="66" t="s">
        <v>118</v>
      </c>
      <c r="H58" s="66"/>
      <c r="I58" s="66"/>
      <c r="J58" s="66"/>
      <c r="K58" s="82" t="s">
        <v>23</v>
      </c>
      <c r="L58" s="89"/>
    </row>
    <row r="59" s="54" customFormat="1" ht="15.75" spans="1:12">
      <c r="A59" s="64">
        <v>27</v>
      </c>
      <c r="B59" s="65" t="s">
        <v>16</v>
      </c>
      <c r="C59" s="66" t="s">
        <v>17</v>
      </c>
      <c r="D59" s="67" t="s">
        <v>172</v>
      </c>
      <c r="E59" s="73" t="s">
        <v>157</v>
      </c>
      <c r="F59" s="77" t="s">
        <v>158</v>
      </c>
      <c r="G59" s="66" t="s">
        <v>118</v>
      </c>
      <c r="H59" s="66"/>
      <c r="I59" s="66"/>
      <c r="J59" s="66"/>
      <c r="K59" s="82" t="s">
        <v>23</v>
      </c>
      <c r="L59" s="89"/>
    </row>
    <row r="60" s="54" customFormat="1" ht="15.75" spans="1:12">
      <c r="A60" s="64">
        <v>28</v>
      </c>
      <c r="B60" s="65" t="s">
        <v>16</v>
      </c>
      <c r="C60" s="66" t="s">
        <v>17</v>
      </c>
      <c r="D60" s="67" t="s">
        <v>173</v>
      </c>
      <c r="E60" s="73" t="s">
        <v>157</v>
      </c>
      <c r="F60" s="77" t="s">
        <v>158</v>
      </c>
      <c r="G60" s="66" t="s">
        <v>118</v>
      </c>
      <c r="H60" s="66"/>
      <c r="I60" s="66"/>
      <c r="J60" s="66"/>
      <c r="K60" s="82" t="s">
        <v>23</v>
      </c>
      <c r="L60" s="89" t="s">
        <v>24</v>
      </c>
    </row>
    <row r="61" s="54" customFormat="1" ht="15.75" spans="1:12">
      <c r="A61" s="64">
        <v>29</v>
      </c>
      <c r="B61" s="65" t="s">
        <v>16</v>
      </c>
      <c r="C61" s="66" t="s">
        <v>17</v>
      </c>
      <c r="D61" s="67" t="s">
        <v>174</v>
      </c>
      <c r="E61" s="68" t="s">
        <v>157</v>
      </c>
      <c r="F61" s="77" t="s">
        <v>158</v>
      </c>
      <c r="G61" s="66" t="s">
        <v>118</v>
      </c>
      <c r="H61" s="66"/>
      <c r="I61" s="66"/>
      <c r="J61" s="66"/>
      <c r="K61" s="82" t="s">
        <v>23</v>
      </c>
      <c r="L61" s="89"/>
    </row>
    <row r="62" s="54" customFormat="1" ht="15.75" spans="1:12">
      <c r="A62" s="64">
        <v>30</v>
      </c>
      <c r="B62" s="65" t="s">
        <v>16</v>
      </c>
      <c r="C62" s="66" t="s">
        <v>17</v>
      </c>
      <c r="D62" s="67" t="s">
        <v>175</v>
      </c>
      <c r="E62" s="73" t="s">
        <v>157</v>
      </c>
      <c r="F62" s="77" t="s">
        <v>158</v>
      </c>
      <c r="G62" s="66" t="s">
        <v>118</v>
      </c>
      <c r="H62" s="66"/>
      <c r="I62" s="66"/>
      <c r="J62" s="66"/>
      <c r="K62" s="82" t="s">
        <v>23</v>
      </c>
      <c r="L62" s="89"/>
    </row>
    <row r="63" s="93" customFormat="1" ht="15.75" spans="1:12">
      <c r="A63" s="64">
        <v>31</v>
      </c>
      <c r="B63" s="65" t="s">
        <v>16</v>
      </c>
      <c r="C63" s="66" t="s">
        <v>17</v>
      </c>
      <c r="D63" s="67" t="s">
        <v>176</v>
      </c>
      <c r="E63" s="73" t="s">
        <v>157</v>
      </c>
      <c r="F63" s="77" t="s">
        <v>158</v>
      </c>
      <c r="G63" s="66" t="s">
        <v>118</v>
      </c>
      <c r="H63" s="66"/>
      <c r="I63" s="66"/>
      <c r="J63" s="66"/>
      <c r="K63" s="82" t="s">
        <v>23</v>
      </c>
      <c r="L63" s="106"/>
    </row>
    <row r="64" s="93" customFormat="1" ht="15.75" spans="1:12">
      <c r="A64" s="64">
        <v>32</v>
      </c>
      <c r="B64" s="65" t="s">
        <v>16</v>
      </c>
      <c r="C64" s="66" t="s">
        <v>17</v>
      </c>
      <c r="D64" s="67" t="s">
        <v>177</v>
      </c>
      <c r="E64" s="73" t="s">
        <v>157</v>
      </c>
      <c r="F64" s="77" t="s">
        <v>158</v>
      </c>
      <c r="G64" s="66" t="s">
        <v>118</v>
      </c>
      <c r="H64" s="66"/>
      <c r="I64" s="66"/>
      <c r="J64" s="66"/>
      <c r="K64" s="82" t="s">
        <v>23</v>
      </c>
      <c r="L64" s="106"/>
    </row>
    <row r="65" s="53" customFormat="1" ht="15.75" spans="1:12">
      <c r="A65" s="64">
        <v>33</v>
      </c>
      <c r="B65" s="70" t="s">
        <v>16</v>
      </c>
      <c r="C65" s="71" t="s">
        <v>17</v>
      </c>
      <c r="D65" s="72" t="s">
        <v>178</v>
      </c>
      <c r="E65" s="107" t="s">
        <v>157</v>
      </c>
      <c r="F65" s="108" t="s">
        <v>158</v>
      </c>
      <c r="G65" s="71" t="s">
        <v>118</v>
      </c>
      <c r="H65" s="71"/>
      <c r="I65" s="71"/>
      <c r="J65" s="71"/>
      <c r="K65" s="83" t="s">
        <v>23</v>
      </c>
      <c r="L65" s="110"/>
    </row>
    <row r="66" s="53" customFormat="1" ht="15.75" spans="1:12">
      <c r="A66" s="64">
        <v>34</v>
      </c>
      <c r="B66" s="70" t="s">
        <v>16</v>
      </c>
      <c r="C66" s="71" t="s">
        <v>17</v>
      </c>
      <c r="D66" s="72" t="s">
        <v>179</v>
      </c>
      <c r="E66" s="107" t="s">
        <v>157</v>
      </c>
      <c r="F66" s="108" t="s">
        <v>158</v>
      </c>
      <c r="G66" s="71" t="s">
        <v>118</v>
      </c>
      <c r="H66" s="71"/>
      <c r="I66" s="71"/>
      <c r="J66" s="71"/>
      <c r="K66" s="83" t="s">
        <v>23</v>
      </c>
      <c r="L66" s="110"/>
    </row>
    <row r="67" s="53" customFormat="1" ht="47.25" spans="1:12">
      <c r="A67" s="64">
        <v>35</v>
      </c>
      <c r="B67" s="70" t="s">
        <v>16</v>
      </c>
      <c r="C67" s="71" t="s">
        <v>17</v>
      </c>
      <c r="D67" s="71" t="s">
        <v>180</v>
      </c>
      <c r="E67" s="71" t="s">
        <v>181</v>
      </c>
      <c r="F67" s="109" t="s">
        <v>182</v>
      </c>
      <c r="G67" s="71" t="s">
        <v>118</v>
      </c>
      <c r="H67" s="71"/>
      <c r="I67" s="71"/>
      <c r="J67" s="71"/>
      <c r="K67" s="83" t="s">
        <v>23</v>
      </c>
      <c r="L67" s="110"/>
    </row>
    <row r="68" s="53" customFormat="1" ht="15.75" spans="1:12">
      <c r="A68" s="64">
        <v>36</v>
      </c>
      <c r="B68" s="70" t="s">
        <v>16</v>
      </c>
      <c r="C68" s="71" t="s">
        <v>17</v>
      </c>
      <c r="D68" s="72" t="s">
        <v>183</v>
      </c>
      <c r="E68" s="107" t="s">
        <v>157</v>
      </c>
      <c r="F68" s="109" t="s">
        <v>158</v>
      </c>
      <c r="G68" s="71" t="s">
        <v>118</v>
      </c>
      <c r="H68" s="71"/>
      <c r="I68" s="71"/>
      <c r="J68" s="71"/>
      <c r="K68" s="83" t="s">
        <v>23</v>
      </c>
      <c r="L68" s="110"/>
    </row>
    <row r="69" s="53" customFormat="1" ht="15.75" spans="1:12">
      <c r="A69" s="64">
        <v>37</v>
      </c>
      <c r="B69" s="70" t="s">
        <v>16</v>
      </c>
      <c r="C69" s="71" t="s">
        <v>17</v>
      </c>
      <c r="D69" s="72" t="s">
        <v>184</v>
      </c>
      <c r="E69" s="107" t="s">
        <v>157</v>
      </c>
      <c r="F69" s="109" t="s">
        <v>158</v>
      </c>
      <c r="G69" s="71" t="s">
        <v>118</v>
      </c>
      <c r="H69" s="71"/>
      <c r="I69" s="71"/>
      <c r="J69" s="71"/>
      <c r="K69" s="83" t="s">
        <v>23</v>
      </c>
      <c r="L69" s="110"/>
    </row>
    <row r="70" s="53" customFormat="1" ht="15.75" spans="1:12">
      <c r="A70" s="64">
        <v>38</v>
      </c>
      <c r="B70" s="70" t="s">
        <v>16</v>
      </c>
      <c r="C70" s="71" t="s">
        <v>17</v>
      </c>
      <c r="D70" s="72" t="s">
        <v>185</v>
      </c>
      <c r="E70" s="107" t="s">
        <v>157</v>
      </c>
      <c r="F70" s="109" t="s">
        <v>158</v>
      </c>
      <c r="G70" s="71" t="s">
        <v>118</v>
      </c>
      <c r="H70" s="71"/>
      <c r="I70" s="71"/>
      <c r="J70" s="71"/>
      <c r="K70" s="83" t="s">
        <v>23</v>
      </c>
      <c r="L70" s="110"/>
    </row>
    <row r="71" s="53" customFormat="1" ht="15.75" spans="1:12">
      <c r="A71" s="64">
        <v>39</v>
      </c>
      <c r="B71" s="70" t="s">
        <v>16</v>
      </c>
      <c r="C71" s="71" t="s">
        <v>17</v>
      </c>
      <c r="D71" s="72" t="s">
        <v>186</v>
      </c>
      <c r="E71" s="107" t="s">
        <v>157</v>
      </c>
      <c r="F71" s="109" t="s">
        <v>158</v>
      </c>
      <c r="G71" s="71" t="s">
        <v>118</v>
      </c>
      <c r="H71" s="71"/>
      <c r="I71" s="71"/>
      <c r="J71" s="71"/>
      <c r="K71" s="83" t="s">
        <v>23</v>
      </c>
      <c r="L71" s="110"/>
    </row>
    <row r="72" s="53" customFormat="1" ht="15.75" spans="1:12">
      <c r="A72" s="64">
        <v>40</v>
      </c>
      <c r="B72" s="70" t="s">
        <v>16</v>
      </c>
      <c r="C72" s="71" t="s">
        <v>17</v>
      </c>
      <c r="D72" s="72" t="s">
        <v>187</v>
      </c>
      <c r="E72" s="107" t="s">
        <v>157</v>
      </c>
      <c r="F72" s="109" t="s">
        <v>158</v>
      </c>
      <c r="G72" s="71" t="s">
        <v>118</v>
      </c>
      <c r="H72" s="71"/>
      <c r="I72" s="71"/>
      <c r="J72" s="71"/>
      <c r="K72" s="83" t="s">
        <v>23</v>
      </c>
      <c r="L72" s="110"/>
    </row>
    <row r="73" s="54" customFormat="1" ht="15.75" spans="1:12">
      <c r="A73" s="64">
        <v>41</v>
      </c>
      <c r="B73" s="70" t="s">
        <v>16</v>
      </c>
      <c r="C73" s="71" t="s">
        <v>17</v>
      </c>
      <c r="D73" s="72" t="s">
        <v>188</v>
      </c>
      <c r="E73" s="107" t="s">
        <v>157</v>
      </c>
      <c r="F73" s="109" t="s">
        <v>158</v>
      </c>
      <c r="G73" s="71" t="s">
        <v>118</v>
      </c>
      <c r="H73" s="71"/>
      <c r="I73" s="71"/>
      <c r="J73" s="71"/>
      <c r="K73" s="83" t="s">
        <v>23</v>
      </c>
      <c r="L73" s="114" t="s">
        <v>24</v>
      </c>
    </row>
    <row r="74" s="94" customFormat="1" ht="15.75" spans="1:12">
      <c r="A74" s="64">
        <v>42</v>
      </c>
      <c r="B74" s="70" t="s">
        <v>16</v>
      </c>
      <c r="C74" s="71" t="s">
        <v>17</v>
      </c>
      <c r="D74" s="72" t="s">
        <v>189</v>
      </c>
      <c r="E74" s="107" t="s">
        <v>190</v>
      </c>
      <c r="F74" s="109" t="s">
        <v>191</v>
      </c>
      <c r="G74" s="71" t="s">
        <v>118</v>
      </c>
      <c r="H74" s="71"/>
      <c r="I74" s="71"/>
      <c r="J74" s="71"/>
      <c r="K74" s="83" t="s">
        <v>23</v>
      </c>
      <c r="L74" s="114" t="s">
        <v>24</v>
      </c>
    </row>
    <row r="75" s="94" customFormat="1" ht="15.75" spans="1:12">
      <c r="A75" s="64">
        <v>43</v>
      </c>
      <c r="B75" s="70" t="s">
        <v>16</v>
      </c>
      <c r="C75" s="71" t="s">
        <v>17</v>
      </c>
      <c r="D75" s="72" t="s">
        <v>192</v>
      </c>
      <c r="E75" s="107" t="s">
        <v>190</v>
      </c>
      <c r="F75" s="109" t="s">
        <v>191</v>
      </c>
      <c r="G75" s="71" t="s">
        <v>118</v>
      </c>
      <c r="H75" s="71"/>
      <c r="I75" s="71"/>
      <c r="J75" s="71"/>
      <c r="K75" s="83" t="s">
        <v>23</v>
      </c>
      <c r="L75" s="114" t="s">
        <v>24</v>
      </c>
    </row>
    <row r="76" s="94" customFormat="1" ht="15.75" spans="1:12">
      <c r="A76" s="64">
        <v>44</v>
      </c>
      <c r="B76" s="70" t="s">
        <v>16</v>
      </c>
      <c r="C76" s="71" t="s">
        <v>17</v>
      </c>
      <c r="D76" s="72" t="s">
        <v>193</v>
      </c>
      <c r="E76" s="107" t="s">
        <v>190</v>
      </c>
      <c r="F76" s="109" t="s">
        <v>191</v>
      </c>
      <c r="G76" s="71" t="s">
        <v>118</v>
      </c>
      <c r="H76" s="71"/>
      <c r="I76" s="71"/>
      <c r="J76" s="71"/>
      <c r="K76" s="83" t="s">
        <v>23</v>
      </c>
      <c r="L76" s="114"/>
    </row>
    <row r="77" s="94" customFormat="1" ht="15.75" spans="1:12">
      <c r="A77" s="64">
        <v>45</v>
      </c>
      <c r="B77" s="70" t="s">
        <v>16</v>
      </c>
      <c r="C77" s="71" t="s">
        <v>17</v>
      </c>
      <c r="D77" s="72" t="s">
        <v>194</v>
      </c>
      <c r="E77" s="107" t="s">
        <v>190</v>
      </c>
      <c r="F77" s="109" t="s">
        <v>191</v>
      </c>
      <c r="G77" s="71" t="s">
        <v>118</v>
      </c>
      <c r="H77" s="71"/>
      <c r="I77" s="71"/>
      <c r="J77" s="71"/>
      <c r="K77" s="83" t="s">
        <v>23</v>
      </c>
      <c r="L77" s="114"/>
    </row>
    <row r="78" s="94" customFormat="1" ht="31.5" spans="1:12">
      <c r="A78" s="64">
        <v>46</v>
      </c>
      <c r="B78" s="70" t="s">
        <v>16</v>
      </c>
      <c r="C78" s="71" t="s">
        <v>17</v>
      </c>
      <c r="D78" s="72" t="s">
        <v>195</v>
      </c>
      <c r="E78" s="107" t="s">
        <v>196</v>
      </c>
      <c r="F78" s="109" t="s">
        <v>197</v>
      </c>
      <c r="G78" s="71" t="s">
        <v>118</v>
      </c>
      <c r="H78" s="71"/>
      <c r="I78" s="71"/>
      <c r="J78" s="71"/>
      <c r="K78" s="83" t="s">
        <v>23</v>
      </c>
      <c r="L78" s="114"/>
    </row>
    <row r="79" s="94" customFormat="1" ht="31.5" spans="1:12">
      <c r="A79" s="64">
        <v>47</v>
      </c>
      <c r="B79" s="70" t="s">
        <v>16</v>
      </c>
      <c r="C79" s="71" t="s">
        <v>17</v>
      </c>
      <c r="D79" s="72" t="s">
        <v>198</v>
      </c>
      <c r="E79" s="71" t="s">
        <v>199</v>
      </c>
      <c r="F79" s="109" t="s">
        <v>197</v>
      </c>
      <c r="G79" s="71" t="s">
        <v>118</v>
      </c>
      <c r="H79" s="71"/>
      <c r="I79" s="71"/>
      <c r="J79" s="71"/>
      <c r="K79" s="83" t="s">
        <v>23</v>
      </c>
      <c r="L79" s="114"/>
    </row>
    <row r="80" s="94" customFormat="1" ht="15.75" spans="1:12">
      <c r="A80" s="64">
        <v>48</v>
      </c>
      <c r="B80" s="70" t="s">
        <v>16</v>
      </c>
      <c r="C80" s="71" t="s">
        <v>17</v>
      </c>
      <c r="D80" s="72" t="s">
        <v>200</v>
      </c>
      <c r="E80" s="107" t="s">
        <v>190</v>
      </c>
      <c r="F80" s="108" t="s">
        <v>191</v>
      </c>
      <c r="G80" s="71" t="s">
        <v>118</v>
      </c>
      <c r="H80" s="71"/>
      <c r="I80" s="71"/>
      <c r="J80" s="71"/>
      <c r="K80" s="83" t="s">
        <v>23</v>
      </c>
      <c r="L80" s="114"/>
    </row>
    <row r="81" s="94" customFormat="1" ht="15.75" spans="1:12">
      <c r="A81" s="64">
        <v>49</v>
      </c>
      <c r="B81" s="70" t="s">
        <v>16</v>
      </c>
      <c r="C81" s="71" t="s">
        <v>17</v>
      </c>
      <c r="D81" s="72" t="s">
        <v>201</v>
      </c>
      <c r="E81" s="110" t="s">
        <v>26</v>
      </c>
      <c r="F81" s="108" t="s">
        <v>202</v>
      </c>
      <c r="G81" s="71" t="s">
        <v>118</v>
      </c>
      <c r="H81" s="71"/>
      <c r="I81" s="71"/>
      <c r="J81" s="71"/>
      <c r="K81" s="83" t="s">
        <v>23</v>
      </c>
      <c r="L81" s="114"/>
    </row>
    <row r="82" s="95" customFormat="1" ht="15.75" spans="1:12">
      <c r="A82" s="64">
        <v>50</v>
      </c>
      <c r="B82" s="70" t="s">
        <v>16</v>
      </c>
      <c r="C82" s="71" t="s">
        <v>17</v>
      </c>
      <c r="D82" s="72" t="s">
        <v>203</v>
      </c>
      <c r="E82" s="107" t="s">
        <v>26</v>
      </c>
      <c r="F82" s="108" t="s">
        <v>202</v>
      </c>
      <c r="G82" s="71" t="s">
        <v>118</v>
      </c>
      <c r="H82" s="71"/>
      <c r="I82" s="71"/>
      <c r="J82" s="71"/>
      <c r="K82" s="83" t="s">
        <v>23</v>
      </c>
      <c r="L82" s="71"/>
    </row>
    <row r="83" s="95" customFormat="1" ht="15.75" spans="1:12">
      <c r="A83" s="64">
        <v>51</v>
      </c>
      <c r="B83" s="70" t="s">
        <v>16</v>
      </c>
      <c r="C83" s="71" t="s">
        <v>17</v>
      </c>
      <c r="D83" s="72" t="s">
        <v>204</v>
      </c>
      <c r="E83" s="110" t="s">
        <v>26</v>
      </c>
      <c r="F83" s="108" t="s">
        <v>130</v>
      </c>
      <c r="G83" s="71" t="s">
        <v>118</v>
      </c>
      <c r="H83" s="71"/>
      <c r="I83" s="71"/>
      <c r="J83" s="71"/>
      <c r="K83" s="83" t="s">
        <v>23</v>
      </c>
      <c r="L83" s="114" t="s">
        <v>24</v>
      </c>
    </row>
    <row r="84" s="96" customFormat="1" ht="15.75" spans="1:12">
      <c r="A84" s="64">
        <v>52</v>
      </c>
      <c r="B84" s="70" t="s">
        <v>16</v>
      </c>
      <c r="C84" s="71" t="s">
        <v>17</v>
      </c>
      <c r="D84" s="72" t="s">
        <v>205</v>
      </c>
      <c r="E84" s="107" t="s">
        <v>26</v>
      </c>
      <c r="F84" s="108" t="s">
        <v>130</v>
      </c>
      <c r="G84" s="71" t="s">
        <v>118</v>
      </c>
      <c r="H84" s="71"/>
      <c r="I84" s="71"/>
      <c r="J84" s="71"/>
      <c r="K84" s="83" t="s">
        <v>23</v>
      </c>
      <c r="L84" s="71"/>
    </row>
    <row r="85" s="96" customFormat="1" ht="15.75" spans="1:12">
      <c r="A85" s="64">
        <v>53</v>
      </c>
      <c r="B85" s="70" t="s">
        <v>16</v>
      </c>
      <c r="C85" s="71" t="s">
        <v>17</v>
      </c>
      <c r="D85" s="72" t="s">
        <v>206</v>
      </c>
      <c r="E85" s="110" t="s">
        <v>26</v>
      </c>
      <c r="F85" s="108" t="s">
        <v>130</v>
      </c>
      <c r="G85" s="71" t="s">
        <v>118</v>
      </c>
      <c r="H85" s="71"/>
      <c r="I85" s="71"/>
      <c r="J85" s="71"/>
      <c r="K85" s="83" t="s">
        <v>23</v>
      </c>
      <c r="L85" s="71"/>
    </row>
    <row r="86" s="96" customFormat="1" ht="15.75" spans="1:12">
      <c r="A86" s="64">
        <v>54</v>
      </c>
      <c r="B86" s="70" t="s">
        <v>16</v>
      </c>
      <c r="C86" s="71" t="s">
        <v>17</v>
      </c>
      <c r="D86" s="72" t="s">
        <v>207</v>
      </c>
      <c r="E86" s="110" t="s">
        <v>26</v>
      </c>
      <c r="F86" s="108" t="s">
        <v>130</v>
      </c>
      <c r="G86" s="71" t="s">
        <v>118</v>
      </c>
      <c r="H86" s="71"/>
      <c r="I86" s="71"/>
      <c r="J86" s="71"/>
      <c r="K86" s="83" t="s">
        <v>23</v>
      </c>
      <c r="L86" s="71"/>
    </row>
    <row r="87" s="96" customFormat="1" ht="15.75" spans="1:12">
      <c r="A87" s="64">
        <v>55</v>
      </c>
      <c r="B87" s="70" t="s">
        <v>16</v>
      </c>
      <c r="C87" s="71" t="s">
        <v>17</v>
      </c>
      <c r="D87" s="72" t="s">
        <v>208</v>
      </c>
      <c r="E87" s="110" t="s">
        <v>26</v>
      </c>
      <c r="F87" s="108" t="s">
        <v>130</v>
      </c>
      <c r="G87" s="71" t="s">
        <v>118</v>
      </c>
      <c r="H87" s="71"/>
      <c r="I87" s="71"/>
      <c r="J87" s="71"/>
      <c r="K87" s="83" t="s">
        <v>23</v>
      </c>
      <c r="L87" s="71"/>
    </row>
    <row r="88" s="96" customFormat="1" ht="31.5" spans="1:12">
      <c r="A88" s="64">
        <v>56</v>
      </c>
      <c r="B88" s="70" t="s">
        <v>16</v>
      </c>
      <c r="C88" s="71" t="s">
        <v>17</v>
      </c>
      <c r="D88" s="72" t="s">
        <v>209</v>
      </c>
      <c r="E88" s="109" t="s">
        <v>210</v>
      </c>
      <c r="F88" s="71" t="s">
        <v>211</v>
      </c>
      <c r="G88" s="71" t="s">
        <v>118</v>
      </c>
      <c r="H88" s="71"/>
      <c r="I88" s="71"/>
      <c r="J88" s="71"/>
      <c r="K88" s="83" t="s">
        <v>23</v>
      </c>
      <c r="L88" s="71"/>
    </row>
    <row r="89" s="96" customFormat="1" ht="15.75" spans="1:12">
      <c r="A89" s="64">
        <v>57</v>
      </c>
      <c r="B89" s="70" t="s">
        <v>16</v>
      </c>
      <c r="C89" s="71" t="s">
        <v>17</v>
      </c>
      <c r="D89" s="72" t="s">
        <v>212</v>
      </c>
      <c r="E89" s="110" t="s">
        <v>26</v>
      </c>
      <c r="F89" s="71" t="s">
        <v>130</v>
      </c>
      <c r="G89" s="71" t="s">
        <v>118</v>
      </c>
      <c r="H89" s="71"/>
      <c r="I89" s="71"/>
      <c r="J89" s="71"/>
      <c r="K89" s="83" t="s">
        <v>23</v>
      </c>
      <c r="L89" s="71"/>
    </row>
    <row r="90" s="96" customFormat="1" ht="31.5" spans="1:12">
      <c r="A90" s="64">
        <v>58</v>
      </c>
      <c r="B90" s="70" t="s">
        <v>16</v>
      </c>
      <c r="C90" s="71" t="s">
        <v>17</v>
      </c>
      <c r="D90" s="72" t="s">
        <v>213</v>
      </c>
      <c r="E90" s="109" t="s">
        <v>214</v>
      </c>
      <c r="F90" s="71" t="s">
        <v>215</v>
      </c>
      <c r="G90" s="71" t="s">
        <v>118</v>
      </c>
      <c r="H90" s="71"/>
      <c r="I90" s="71"/>
      <c r="J90" s="71"/>
      <c r="K90" s="83" t="s">
        <v>23</v>
      </c>
      <c r="L90" s="71"/>
    </row>
    <row r="91" s="96" customFormat="1" ht="15.75" spans="1:12">
      <c r="A91" s="64">
        <v>59</v>
      </c>
      <c r="B91" s="70" t="s">
        <v>16</v>
      </c>
      <c r="C91" s="71" t="s">
        <v>17</v>
      </c>
      <c r="D91" s="72" t="s">
        <v>216</v>
      </c>
      <c r="E91" s="110" t="s">
        <v>26</v>
      </c>
      <c r="F91" s="71" t="s">
        <v>130</v>
      </c>
      <c r="G91" s="71" t="s">
        <v>118</v>
      </c>
      <c r="H91" s="71"/>
      <c r="I91" s="71"/>
      <c r="J91" s="71"/>
      <c r="K91" s="83" t="s">
        <v>23</v>
      </c>
      <c r="L91" s="71"/>
    </row>
    <row r="92" s="96" customFormat="1" ht="15.75" spans="1:12">
      <c r="A92" s="64">
        <v>60</v>
      </c>
      <c r="B92" s="70" t="s">
        <v>16</v>
      </c>
      <c r="C92" s="71" t="s">
        <v>17</v>
      </c>
      <c r="D92" s="72" t="s">
        <v>217</v>
      </c>
      <c r="E92" s="110" t="s">
        <v>26</v>
      </c>
      <c r="F92" s="71" t="s">
        <v>130</v>
      </c>
      <c r="G92" s="71" t="s">
        <v>118</v>
      </c>
      <c r="H92" s="71"/>
      <c r="I92" s="71"/>
      <c r="J92" s="71"/>
      <c r="K92" s="83" t="s">
        <v>23</v>
      </c>
      <c r="L92" s="71"/>
    </row>
    <row r="93" s="96" customFormat="1" ht="15.75" spans="1:12">
      <c r="A93" s="64">
        <v>61</v>
      </c>
      <c r="B93" s="70" t="s">
        <v>16</v>
      </c>
      <c r="C93" s="71" t="s">
        <v>17</v>
      </c>
      <c r="D93" s="72" t="s">
        <v>218</v>
      </c>
      <c r="E93" s="110" t="s">
        <v>26</v>
      </c>
      <c r="F93" s="71" t="s">
        <v>130</v>
      </c>
      <c r="G93" s="71" t="s">
        <v>118</v>
      </c>
      <c r="H93" s="71"/>
      <c r="I93" s="71"/>
      <c r="J93" s="71"/>
      <c r="K93" s="83" t="s">
        <v>23</v>
      </c>
      <c r="L93" s="71"/>
    </row>
    <row r="94" s="96" customFormat="1" ht="15.75" spans="1:12">
      <c r="A94" s="64">
        <v>62</v>
      </c>
      <c r="B94" s="70" t="s">
        <v>16</v>
      </c>
      <c r="C94" s="71" t="s">
        <v>17</v>
      </c>
      <c r="D94" s="72" t="s">
        <v>219</v>
      </c>
      <c r="E94" s="107" t="s">
        <v>26</v>
      </c>
      <c r="F94" s="71" t="s">
        <v>130</v>
      </c>
      <c r="G94" s="71" t="s">
        <v>118</v>
      </c>
      <c r="H94" s="71"/>
      <c r="I94" s="71"/>
      <c r="J94" s="71"/>
      <c r="K94" s="83" t="s">
        <v>23</v>
      </c>
      <c r="L94" s="71"/>
    </row>
    <row r="95" s="96" customFormat="1" ht="15.75" spans="1:12">
      <c r="A95" s="64">
        <v>63</v>
      </c>
      <c r="B95" s="70" t="s">
        <v>16</v>
      </c>
      <c r="C95" s="71" t="s">
        <v>17</v>
      </c>
      <c r="D95" s="72" t="s">
        <v>220</v>
      </c>
      <c r="E95" s="107" t="s">
        <v>26</v>
      </c>
      <c r="F95" s="71" t="s">
        <v>130</v>
      </c>
      <c r="G95" s="71" t="s">
        <v>118</v>
      </c>
      <c r="H95" s="71"/>
      <c r="I95" s="71"/>
      <c r="J95" s="71"/>
      <c r="K95" s="83" t="s">
        <v>23</v>
      </c>
      <c r="L95" s="71"/>
    </row>
    <row r="96" s="96" customFormat="1" ht="15.75" spans="1:12">
      <c r="A96" s="64">
        <v>64</v>
      </c>
      <c r="B96" s="70" t="s">
        <v>16</v>
      </c>
      <c r="C96" s="71" t="s">
        <v>17</v>
      </c>
      <c r="D96" s="72" t="s">
        <v>221</v>
      </c>
      <c r="E96" s="107" t="s">
        <v>26</v>
      </c>
      <c r="F96" s="71" t="s">
        <v>130</v>
      </c>
      <c r="G96" s="71" t="s">
        <v>118</v>
      </c>
      <c r="H96" s="71"/>
      <c r="I96" s="71"/>
      <c r="J96" s="71"/>
      <c r="K96" s="83" t="s">
        <v>23</v>
      </c>
      <c r="L96" s="71"/>
    </row>
    <row r="97" s="96" customFormat="1" ht="15.75" spans="1:12">
      <c r="A97" s="64">
        <v>65</v>
      </c>
      <c r="B97" s="70" t="s">
        <v>16</v>
      </c>
      <c r="C97" s="71" t="s">
        <v>17</v>
      </c>
      <c r="D97" s="72" t="s">
        <v>222</v>
      </c>
      <c r="E97" s="107" t="s">
        <v>26</v>
      </c>
      <c r="F97" s="71" t="s">
        <v>130</v>
      </c>
      <c r="G97" s="71" t="s">
        <v>118</v>
      </c>
      <c r="H97" s="71"/>
      <c r="I97" s="71"/>
      <c r="J97" s="71"/>
      <c r="K97" s="83" t="s">
        <v>23</v>
      </c>
      <c r="L97" s="71"/>
    </row>
    <row r="98" s="96" customFormat="1" ht="15.75" spans="1:12">
      <c r="A98" s="64">
        <v>66</v>
      </c>
      <c r="B98" s="70" t="s">
        <v>16</v>
      </c>
      <c r="C98" s="71" t="s">
        <v>17</v>
      </c>
      <c r="D98" s="72" t="s">
        <v>223</v>
      </c>
      <c r="E98" s="107" t="s">
        <v>26</v>
      </c>
      <c r="F98" s="71" t="s">
        <v>130</v>
      </c>
      <c r="G98" s="71" t="s">
        <v>118</v>
      </c>
      <c r="H98" s="71"/>
      <c r="I98" s="71"/>
      <c r="J98" s="71"/>
      <c r="K98" s="83" t="s">
        <v>23</v>
      </c>
      <c r="L98" s="71"/>
    </row>
    <row r="99" s="96" customFormat="1" ht="15.75" spans="1:12">
      <c r="A99" s="64">
        <v>67</v>
      </c>
      <c r="B99" s="70" t="s">
        <v>16</v>
      </c>
      <c r="C99" s="71" t="s">
        <v>17</v>
      </c>
      <c r="D99" s="72" t="s">
        <v>224</v>
      </c>
      <c r="E99" s="107" t="s">
        <v>26</v>
      </c>
      <c r="F99" s="71" t="s">
        <v>130</v>
      </c>
      <c r="G99" s="71" t="s">
        <v>118</v>
      </c>
      <c r="H99" s="71"/>
      <c r="I99" s="71"/>
      <c r="J99" s="71"/>
      <c r="K99" s="83" t="s">
        <v>23</v>
      </c>
      <c r="L99" s="71"/>
    </row>
    <row r="100" s="96" customFormat="1" ht="15.75" spans="1:12">
      <c r="A100" s="64">
        <v>68</v>
      </c>
      <c r="B100" s="70" t="s">
        <v>16</v>
      </c>
      <c r="C100" s="71" t="s">
        <v>17</v>
      </c>
      <c r="D100" s="72" t="s">
        <v>225</v>
      </c>
      <c r="E100" s="107" t="s">
        <v>26</v>
      </c>
      <c r="F100" s="71" t="s">
        <v>130</v>
      </c>
      <c r="G100" s="71" t="s">
        <v>118</v>
      </c>
      <c r="H100" s="71"/>
      <c r="I100" s="71"/>
      <c r="J100" s="71"/>
      <c r="K100" s="83" t="s">
        <v>23</v>
      </c>
      <c r="L100" s="71"/>
    </row>
    <row r="101" s="96" customFormat="1" ht="15.75" spans="1:12">
      <c r="A101" s="64">
        <v>69</v>
      </c>
      <c r="B101" s="70" t="s">
        <v>16</v>
      </c>
      <c r="C101" s="71" t="s">
        <v>17</v>
      </c>
      <c r="D101" s="72" t="s">
        <v>226</v>
      </c>
      <c r="E101" s="107" t="s">
        <v>26</v>
      </c>
      <c r="F101" s="71" t="s">
        <v>130</v>
      </c>
      <c r="G101" s="71" t="s">
        <v>118</v>
      </c>
      <c r="H101" s="71"/>
      <c r="I101" s="71"/>
      <c r="J101" s="71"/>
      <c r="K101" s="83" t="s">
        <v>23</v>
      </c>
      <c r="L101" s="71"/>
    </row>
    <row r="102" s="96" customFormat="1" ht="15.75" spans="1:12">
      <c r="A102" s="64">
        <v>70</v>
      </c>
      <c r="B102" s="70" t="s">
        <v>16</v>
      </c>
      <c r="C102" s="71" t="s">
        <v>17</v>
      </c>
      <c r="D102" s="72" t="s">
        <v>227</v>
      </c>
      <c r="E102" s="107" t="s">
        <v>26</v>
      </c>
      <c r="F102" s="71" t="s">
        <v>130</v>
      </c>
      <c r="G102" s="71" t="s">
        <v>118</v>
      </c>
      <c r="H102" s="71"/>
      <c r="I102" s="71"/>
      <c r="J102" s="71"/>
      <c r="K102" s="83" t="s">
        <v>23</v>
      </c>
      <c r="L102" s="71"/>
    </row>
    <row r="103" s="96" customFormat="1" ht="31.5" spans="1:12">
      <c r="A103" s="64">
        <v>71</v>
      </c>
      <c r="B103" s="70" t="s">
        <v>16</v>
      </c>
      <c r="C103" s="71" t="s">
        <v>17</v>
      </c>
      <c r="D103" s="72" t="s">
        <v>228</v>
      </c>
      <c r="E103" s="71" t="s">
        <v>229</v>
      </c>
      <c r="F103" s="71" t="s">
        <v>215</v>
      </c>
      <c r="G103" s="71" t="s">
        <v>118</v>
      </c>
      <c r="H103" s="71"/>
      <c r="I103" s="71"/>
      <c r="J103" s="71"/>
      <c r="K103" s="83" t="s">
        <v>23</v>
      </c>
      <c r="L103" s="114" t="s">
        <v>24</v>
      </c>
    </row>
    <row r="104" s="96" customFormat="1" ht="47.25" spans="1:12">
      <c r="A104" s="64">
        <v>72</v>
      </c>
      <c r="B104" s="70" t="s">
        <v>16</v>
      </c>
      <c r="C104" s="71" t="s">
        <v>17</v>
      </c>
      <c r="D104" s="72" t="s">
        <v>230</v>
      </c>
      <c r="E104" s="71" t="s">
        <v>231</v>
      </c>
      <c r="F104" s="71" t="s">
        <v>232</v>
      </c>
      <c r="G104" s="71" t="s">
        <v>118</v>
      </c>
      <c r="H104" s="71"/>
      <c r="I104" s="71"/>
      <c r="J104" s="71"/>
      <c r="K104" s="83" t="s">
        <v>23</v>
      </c>
      <c r="L104" s="71"/>
    </row>
    <row r="105" s="52" customFormat="1" ht="47.25" spans="1:12">
      <c r="A105" s="64">
        <v>73</v>
      </c>
      <c r="B105" s="70" t="s">
        <v>16</v>
      </c>
      <c r="C105" s="71" t="s">
        <v>17</v>
      </c>
      <c r="D105" s="72" t="s">
        <v>233</v>
      </c>
      <c r="E105" s="71" t="s">
        <v>234</v>
      </c>
      <c r="F105" s="71" t="s">
        <v>235</v>
      </c>
      <c r="G105" s="71" t="s">
        <v>118</v>
      </c>
      <c r="H105" s="71"/>
      <c r="I105" s="71"/>
      <c r="J105" s="71"/>
      <c r="K105" s="83" t="s">
        <v>23</v>
      </c>
      <c r="L105" s="71" t="s">
        <v>24</v>
      </c>
    </row>
    <row r="106" s="97" customFormat="1" ht="15.75" spans="1:12">
      <c r="A106" s="64">
        <v>74</v>
      </c>
      <c r="B106" s="70" t="s">
        <v>16</v>
      </c>
      <c r="C106" s="71" t="s">
        <v>17</v>
      </c>
      <c r="D106" s="71" t="s">
        <v>236</v>
      </c>
      <c r="E106" s="111" t="s">
        <v>19</v>
      </c>
      <c r="F106" s="71" t="s">
        <v>237</v>
      </c>
      <c r="G106" s="71" t="s">
        <v>118</v>
      </c>
      <c r="H106" s="71"/>
      <c r="I106" s="71"/>
      <c r="J106" s="71"/>
      <c r="K106" s="83" t="s">
        <v>23</v>
      </c>
      <c r="L106" s="71" t="s">
        <v>24</v>
      </c>
    </row>
    <row r="107" s="52" customFormat="1" ht="15.75" spans="1:12">
      <c r="A107" s="64">
        <v>75</v>
      </c>
      <c r="B107" s="70" t="s">
        <v>16</v>
      </c>
      <c r="C107" s="71" t="s">
        <v>17</v>
      </c>
      <c r="D107" s="71" t="s">
        <v>238</v>
      </c>
      <c r="E107" s="107" t="s">
        <v>239</v>
      </c>
      <c r="F107" s="71" t="s">
        <v>240</v>
      </c>
      <c r="G107" s="71" t="s">
        <v>118</v>
      </c>
      <c r="H107" s="71"/>
      <c r="I107" s="71"/>
      <c r="J107" s="71"/>
      <c r="K107" s="83" t="s">
        <v>23</v>
      </c>
      <c r="L107" s="71" t="s">
        <v>24</v>
      </c>
    </row>
    <row r="108" s="52" customFormat="1" ht="15.75" spans="1:12">
      <c r="A108" s="64">
        <v>76</v>
      </c>
      <c r="B108" s="70" t="s">
        <v>16</v>
      </c>
      <c r="C108" s="71" t="s">
        <v>17</v>
      </c>
      <c r="D108" s="71" t="s">
        <v>241</v>
      </c>
      <c r="E108" s="72" t="s">
        <v>242</v>
      </c>
      <c r="F108" s="71" t="s">
        <v>34</v>
      </c>
      <c r="G108" s="71" t="s">
        <v>118</v>
      </c>
      <c r="H108" s="71"/>
      <c r="I108" s="71"/>
      <c r="J108" s="71"/>
      <c r="K108" s="83" t="s">
        <v>23</v>
      </c>
      <c r="L108" s="71" t="s">
        <v>24</v>
      </c>
    </row>
    <row r="109" s="52" customFormat="1" ht="15.75" spans="1:12">
      <c r="A109" s="64">
        <v>77</v>
      </c>
      <c r="B109" s="70" t="s">
        <v>16</v>
      </c>
      <c r="C109" s="71" t="s">
        <v>17</v>
      </c>
      <c r="D109" s="72" t="s">
        <v>243</v>
      </c>
      <c r="E109" s="107" t="s">
        <v>244</v>
      </c>
      <c r="F109" s="71" t="s">
        <v>51</v>
      </c>
      <c r="G109" s="71" t="s">
        <v>118</v>
      </c>
      <c r="H109" s="71"/>
      <c r="I109" s="71"/>
      <c r="J109" s="71"/>
      <c r="K109" s="83" t="s">
        <v>23</v>
      </c>
      <c r="L109" s="71" t="s">
        <v>24</v>
      </c>
    </row>
    <row r="110" s="52" customFormat="1" ht="15.75" spans="1:12">
      <c r="A110" s="64">
        <v>78</v>
      </c>
      <c r="B110" s="70" t="s">
        <v>16</v>
      </c>
      <c r="C110" s="71" t="s">
        <v>17</v>
      </c>
      <c r="D110" s="72" t="s">
        <v>245</v>
      </c>
      <c r="E110" s="107" t="s">
        <v>246</v>
      </c>
      <c r="F110" s="71" t="s">
        <v>34</v>
      </c>
      <c r="G110" s="71" t="s">
        <v>118</v>
      </c>
      <c r="H110" s="71"/>
      <c r="I110" s="71"/>
      <c r="J110" s="71"/>
      <c r="K110" s="83" t="s">
        <v>23</v>
      </c>
      <c r="L110" s="71" t="s">
        <v>24</v>
      </c>
    </row>
    <row r="111" s="52" customFormat="1" ht="15.75" spans="1:12">
      <c r="A111" s="64">
        <v>79</v>
      </c>
      <c r="B111" s="65" t="s">
        <v>16</v>
      </c>
      <c r="C111" s="66" t="s">
        <v>17</v>
      </c>
      <c r="D111" s="67" t="s">
        <v>247</v>
      </c>
      <c r="E111" s="73" t="s">
        <v>248</v>
      </c>
      <c r="F111" s="66" t="s">
        <v>51</v>
      </c>
      <c r="G111" s="66" t="s">
        <v>118</v>
      </c>
      <c r="H111" s="66"/>
      <c r="I111" s="66"/>
      <c r="J111" s="66"/>
      <c r="K111" s="82" t="s">
        <v>23</v>
      </c>
      <c r="L111" s="66"/>
    </row>
    <row r="112" s="52" customFormat="1" ht="15.75" spans="1:12">
      <c r="A112" s="64">
        <v>80</v>
      </c>
      <c r="B112" s="65" t="s">
        <v>16</v>
      </c>
      <c r="C112" s="66" t="s">
        <v>17</v>
      </c>
      <c r="D112" s="66" t="s">
        <v>249</v>
      </c>
      <c r="E112" s="68" t="s">
        <v>250</v>
      </c>
      <c r="F112" s="66" t="s">
        <v>251</v>
      </c>
      <c r="G112" s="66" t="s">
        <v>118</v>
      </c>
      <c r="H112" s="66"/>
      <c r="I112" s="66"/>
      <c r="J112" s="66"/>
      <c r="K112" s="82" t="s">
        <v>23</v>
      </c>
      <c r="L112" s="66"/>
    </row>
    <row r="113" s="52" customFormat="1" ht="15.75" spans="1:12">
      <c r="A113" s="64">
        <v>81</v>
      </c>
      <c r="B113" s="70" t="s">
        <v>16</v>
      </c>
      <c r="C113" s="71" t="s">
        <v>17</v>
      </c>
      <c r="D113" s="112" t="s">
        <v>252</v>
      </c>
      <c r="E113" s="113" t="s">
        <v>253</v>
      </c>
      <c r="F113" s="71" t="s">
        <v>51</v>
      </c>
      <c r="G113" s="71" t="s">
        <v>118</v>
      </c>
      <c r="H113" s="71"/>
      <c r="I113" s="71"/>
      <c r="J113" s="71"/>
      <c r="K113" s="83" t="s">
        <v>23</v>
      </c>
      <c r="L113" s="71"/>
    </row>
    <row r="114" s="52" customFormat="1" ht="15.75" spans="1:12">
      <c r="A114" s="64">
        <v>82</v>
      </c>
      <c r="B114" s="70" t="s">
        <v>16</v>
      </c>
      <c r="C114" s="71" t="s">
        <v>17</v>
      </c>
      <c r="D114" s="112" t="s">
        <v>254</v>
      </c>
      <c r="E114" s="113" t="s">
        <v>255</v>
      </c>
      <c r="F114" s="71" t="s">
        <v>51</v>
      </c>
      <c r="G114" s="71" t="s">
        <v>118</v>
      </c>
      <c r="H114" s="71"/>
      <c r="I114" s="71"/>
      <c r="J114" s="71"/>
      <c r="K114" s="83" t="s">
        <v>23</v>
      </c>
      <c r="L114" s="71" t="s">
        <v>24</v>
      </c>
    </row>
    <row r="115" s="54" customFormat="1" ht="15.75" spans="1:12">
      <c r="A115" s="64">
        <v>83</v>
      </c>
      <c r="B115" s="70" t="s">
        <v>16</v>
      </c>
      <c r="C115" s="71" t="s">
        <v>17</v>
      </c>
      <c r="D115" s="112" t="s">
        <v>256</v>
      </c>
      <c r="E115" s="113" t="s">
        <v>257</v>
      </c>
      <c r="F115" s="108" t="s">
        <v>51</v>
      </c>
      <c r="G115" s="71" t="s">
        <v>118</v>
      </c>
      <c r="H115" s="71"/>
      <c r="I115" s="71"/>
      <c r="J115" s="71"/>
      <c r="K115" s="83" t="s">
        <v>23</v>
      </c>
      <c r="L115" s="71" t="s">
        <v>24</v>
      </c>
    </row>
    <row r="116" s="54" customFormat="1" ht="15.75" spans="1:12">
      <c r="A116" s="64">
        <v>84</v>
      </c>
      <c r="B116" s="70" t="s">
        <v>16</v>
      </c>
      <c r="C116" s="71" t="s">
        <v>17</v>
      </c>
      <c r="D116" s="112" t="s">
        <v>258</v>
      </c>
      <c r="E116" s="113" t="s">
        <v>259</v>
      </c>
      <c r="F116" s="108" t="s">
        <v>51</v>
      </c>
      <c r="G116" s="71" t="s">
        <v>118</v>
      </c>
      <c r="H116" s="71"/>
      <c r="I116" s="71"/>
      <c r="J116" s="71"/>
      <c r="K116" s="83" t="s">
        <v>23</v>
      </c>
      <c r="L116" s="114"/>
    </row>
    <row r="117" s="93" customFormat="1" ht="15.75" spans="1:12">
      <c r="A117" s="64">
        <v>85</v>
      </c>
      <c r="B117" s="70" t="s">
        <v>16</v>
      </c>
      <c r="C117" s="71" t="s">
        <v>17</v>
      </c>
      <c r="D117" s="112" t="s">
        <v>260</v>
      </c>
      <c r="E117" s="113" t="s">
        <v>261</v>
      </c>
      <c r="F117" s="109" t="s">
        <v>251</v>
      </c>
      <c r="G117" s="71" t="s">
        <v>118</v>
      </c>
      <c r="H117" s="71"/>
      <c r="I117" s="71"/>
      <c r="J117" s="71"/>
      <c r="K117" s="83" t="s">
        <v>23</v>
      </c>
      <c r="L117" s="71" t="s">
        <v>24</v>
      </c>
    </row>
    <row r="118" s="93" customFormat="1" ht="15.75" spans="1:12">
      <c r="A118" s="64">
        <v>86</v>
      </c>
      <c r="B118" s="70" t="s">
        <v>16</v>
      </c>
      <c r="C118" s="71" t="s">
        <v>17</v>
      </c>
      <c r="D118" s="112" t="s">
        <v>262</v>
      </c>
      <c r="E118" s="113" t="s">
        <v>263</v>
      </c>
      <c r="F118" s="109" t="s">
        <v>34</v>
      </c>
      <c r="G118" s="71" t="s">
        <v>118</v>
      </c>
      <c r="H118" s="71"/>
      <c r="I118" s="71"/>
      <c r="J118" s="71"/>
      <c r="K118" s="83" t="s">
        <v>23</v>
      </c>
      <c r="L118" s="110"/>
    </row>
    <row r="119" s="53" customFormat="1" ht="31.5" spans="1:12">
      <c r="A119" s="64">
        <v>87</v>
      </c>
      <c r="B119" s="65" t="s">
        <v>16</v>
      </c>
      <c r="C119" s="66" t="s">
        <v>17</v>
      </c>
      <c r="D119" s="66" t="s">
        <v>264</v>
      </c>
      <c r="E119" s="102" t="s">
        <v>265</v>
      </c>
      <c r="F119" s="75" t="s">
        <v>266</v>
      </c>
      <c r="G119" s="66" t="s">
        <v>118</v>
      </c>
      <c r="H119" s="66"/>
      <c r="I119" s="66"/>
      <c r="J119" s="66"/>
      <c r="K119" s="82" t="s">
        <v>23</v>
      </c>
      <c r="L119" s="106"/>
    </row>
    <row r="120" s="53" customFormat="1" ht="31.5" spans="1:12">
      <c r="A120" s="64">
        <v>88</v>
      </c>
      <c r="B120" s="65" t="s">
        <v>16</v>
      </c>
      <c r="C120" s="66" t="s">
        <v>17</v>
      </c>
      <c r="D120" s="101" t="s">
        <v>267</v>
      </c>
      <c r="E120" s="102" t="s">
        <v>265</v>
      </c>
      <c r="F120" s="75" t="s">
        <v>268</v>
      </c>
      <c r="G120" s="66" t="s">
        <v>118</v>
      </c>
      <c r="H120" s="66"/>
      <c r="I120" s="66"/>
      <c r="J120" s="66"/>
      <c r="K120" s="82" t="s">
        <v>23</v>
      </c>
      <c r="L120" s="106"/>
    </row>
    <row r="121" s="53" customFormat="1" ht="46.5" spans="1:12">
      <c r="A121" s="64">
        <v>89</v>
      </c>
      <c r="B121" s="65" t="s">
        <v>16</v>
      </c>
      <c r="C121" s="66" t="s">
        <v>17</v>
      </c>
      <c r="D121" s="66" t="s">
        <v>269</v>
      </c>
      <c r="E121" s="102" t="s">
        <v>270</v>
      </c>
      <c r="F121" s="75" t="s">
        <v>268</v>
      </c>
      <c r="G121" s="66" t="s">
        <v>118</v>
      </c>
      <c r="H121" s="66"/>
      <c r="I121" s="66"/>
      <c r="J121" s="66"/>
      <c r="K121" s="82" t="s">
        <v>23</v>
      </c>
      <c r="L121" s="106"/>
    </row>
    <row r="122" s="53" customFormat="1" ht="31.5" spans="1:12">
      <c r="A122" s="64">
        <v>90</v>
      </c>
      <c r="B122" s="65" t="s">
        <v>16</v>
      </c>
      <c r="C122" s="66" t="s">
        <v>17</v>
      </c>
      <c r="D122" s="101" t="s">
        <v>271</v>
      </c>
      <c r="E122" s="102" t="s">
        <v>265</v>
      </c>
      <c r="F122" s="75" t="s">
        <v>268</v>
      </c>
      <c r="G122" s="66" t="s">
        <v>118</v>
      </c>
      <c r="H122" s="66"/>
      <c r="I122" s="66"/>
      <c r="J122" s="66"/>
      <c r="K122" s="82" t="s">
        <v>23</v>
      </c>
      <c r="L122" s="106"/>
    </row>
    <row r="123" s="53" customFormat="1" ht="31.5" spans="1:12">
      <c r="A123" s="64">
        <v>91</v>
      </c>
      <c r="B123" s="65" t="s">
        <v>16</v>
      </c>
      <c r="C123" s="66" t="s">
        <v>17</v>
      </c>
      <c r="D123" s="101" t="s">
        <v>272</v>
      </c>
      <c r="E123" s="102" t="s">
        <v>273</v>
      </c>
      <c r="F123" s="75" t="s">
        <v>34</v>
      </c>
      <c r="G123" s="66" t="s">
        <v>118</v>
      </c>
      <c r="H123" s="66"/>
      <c r="I123" s="66"/>
      <c r="J123" s="66"/>
      <c r="K123" s="82" t="s">
        <v>23</v>
      </c>
      <c r="L123" s="106"/>
    </row>
    <row r="124" s="53" customFormat="1" ht="31.5" spans="1:12">
      <c r="A124" s="64">
        <v>92</v>
      </c>
      <c r="B124" s="65" t="s">
        <v>16</v>
      </c>
      <c r="C124" s="66" t="s">
        <v>17</v>
      </c>
      <c r="D124" s="101" t="s">
        <v>274</v>
      </c>
      <c r="E124" s="102" t="s">
        <v>275</v>
      </c>
      <c r="F124" s="75" t="s">
        <v>34</v>
      </c>
      <c r="G124" s="66" t="s">
        <v>118</v>
      </c>
      <c r="H124" s="66"/>
      <c r="I124" s="66"/>
      <c r="J124" s="66"/>
      <c r="K124" s="82" t="s">
        <v>23</v>
      </c>
      <c r="L124" s="106"/>
    </row>
    <row r="125" s="53" customFormat="1" ht="31.5" spans="1:12">
      <c r="A125" s="64">
        <v>93</v>
      </c>
      <c r="B125" s="65" t="s">
        <v>16</v>
      </c>
      <c r="C125" s="66" t="s">
        <v>17</v>
      </c>
      <c r="D125" s="66" t="s">
        <v>276</v>
      </c>
      <c r="E125" s="67" t="s">
        <v>265</v>
      </c>
      <c r="F125" s="75" t="s">
        <v>277</v>
      </c>
      <c r="G125" s="66" t="s">
        <v>118</v>
      </c>
      <c r="H125" s="66"/>
      <c r="I125" s="66"/>
      <c r="J125" s="66"/>
      <c r="K125" s="82" t="s">
        <v>23</v>
      </c>
      <c r="L125" s="106"/>
    </row>
    <row r="126" s="53" customFormat="1" ht="45.75" spans="1:12">
      <c r="A126" s="64">
        <v>94</v>
      </c>
      <c r="B126" s="65" t="s">
        <v>16</v>
      </c>
      <c r="C126" s="66" t="s">
        <v>17</v>
      </c>
      <c r="D126" s="66" t="s">
        <v>278</v>
      </c>
      <c r="E126" s="67" t="s">
        <v>265</v>
      </c>
      <c r="F126" s="75" t="s">
        <v>279</v>
      </c>
      <c r="G126" s="66" t="s">
        <v>118</v>
      </c>
      <c r="H126" s="66"/>
      <c r="I126" s="66"/>
      <c r="J126" s="66"/>
      <c r="K126" s="82" t="s">
        <v>23</v>
      </c>
      <c r="L126" s="106"/>
    </row>
    <row r="127" s="54" customFormat="1" ht="31.5" spans="1:12">
      <c r="A127" s="64">
        <v>95</v>
      </c>
      <c r="B127" s="65" t="s">
        <v>16</v>
      </c>
      <c r="C127" s="66" t="s">
        <v>17</v>
      </c>
      <c r="D127" s="66" t="s">
        <v>280</v>
      </c>
      <c r="E127" s="68" t="s">
        <v>265</v>
      </c>
      <c r="F127" s="77" t="s">
        <v>281</v>
      </c>
      <c r="G127" s="66" t="s">
        <v>118</v>
      </c>
      <c r="H127" s="66"/>
      <c r="I127" s="66"/>
      <c r="J127" s="66"/>
      <c r="K127" s="82" t="s">
        <v>23</v>
      </c>
      <c r="L127" s="89"/>
    </row>
    <row r="128" s="54" customFormat="1" ht="31.5" spans="1:12">
      <c r="A128" s="64">
        <v>96</v>
      </c>
      <c r="B128" s="65" t="s">
        <v>16</v>
      </c>
      <c r="C128" s="66" t="s">
        <v>17</v>
      </c>
      <c r="D128" s="66" t="s">
        <v>282</v>
      </c>
      <c r="E128" s="68" t="s">
        <v>265</v>
      </c>
      <c r="F128" s="77" t="s">
        <v>283</v>
      </c>
      <c r="G128" s="66" t="s">
        <v>118</v>
      </c>
      <c r="H128" s="66"/>
      <c r="I128" s="66"/>
      <c r="J128" s="66"/>
      <c r="K128" s="82" t="s">
        <v>23</v>
      </c>
      <c r="L128" s="89"/>
    </row>
    <row r="129" s="54" customFormat="1" ht="31.5" spans="1:12">
      <c r="A129" s="64">
        <v>97</v>
      </c>
      <c r="B129" s="65" t="s">
        <v>16</v>
      </c>
      <c r="C129" s="66" t="s">
        <v>17</v>
      </c>
      <c r="D129" s="66" t="s">
        <v>284</v>
      </c>
      <c r="E129" s="67" t="s">
        <v>285</v>
      </c>
      <c r="F129" s="75" t="s">
        <v>286</v>
      </c>
      <c r="G129" s="66" t="s">
        <v>118</v>
      </c>
      <c r="H129" s="66"/>
      <c r="I129" s="66"/>
      <c r="J129" s="66"/>
      <c r="K129" s="82" t="s">
        <v>23</v>
      </c>
      <c r="L129" s="89"/>
    </row>
    <row r="130" s="54" customFormat="1" ht="31.5" spans="1:12">
      <c r="A130" s="64">
        <v>98</v>
      </c>
      <c r="B130" s="65" t="s">
        <v>16</v>
      </c>
      <c r="C130" s="66" t="s">
        <v>17</v>
      </c>
      <c r="D130" s="66" t="s">
        <v>287</v>
      </c>
      <c r="E130" s="68" t="s">
        <v>265</v>
      </c>
      <c r="F130" s="77" t="s">
        <v>288</v>
      </c>
      <c r="G130" s="66" t="s">
        <v>118</v>
      </c>
      <c r="H130" s="66"/>
      <c r="I130" s="66"/>
      <c r="J130" s="66"/>
      <c r="K130" s="82" t="s">
        <v>23</v>
      </c>
      <c r="L130" s="89"/>
    </row>
    <row r="131" s="54" customFormat="1" ht="31.5" spans="1:12">
      <c r="A131" s="64">
        <v>99</v>
      </c>
      <c r="B131" s="65" t="s">
        <v>16</v>
      </c>
      <c r="C131" s="66" t="s">
        <v>17</v>
      </c>
      <c r="D131" s="66" t="s">
        <v>289</v>
      </c>
      <c r="E131" s="68" t="s">
        <v>290</v>
      </c>
      <c r="F131" s="77" t="s">
        <v>291</v>
      </c>
      <c r="G131" s="66" t="s">
        <v>118</v>
      </c>
      <c r="H131" s="66"/>
      <c r="I131" s="66"/>
      <c r="J131" s="66"/>
      <c r="K131" s="82" t="s">
        <v>23</v>
      </c>
      <c r="L131" s="89"/>
    </row>
    <row r="132" s="54" customFormat="1" ht="31.5" spans="1:12">
      <c r="A132" s="64">
        <v>100</v>
      </c>
      <c r="B132" s="65" t="s">
        <v>16</v>
      </c>
      <c r="C132" s="66" t="s">
        <v>17</v>
      </c>
      <c r="D132" s="66" t="s">
        <v>292</v>
      </c>
      <c r="E132" s="68" t="s">
        <v>265</v>
      </c>
      <c r="F132" s="77" t="s">
        <v>293</v>
      </c>
      <c r="G132" s="66" t="s">
        <v>118</v>
      </c>
      <c r="H132" s="66"/>
      <c r="I132" s="66"/>
      <c r="J132" s="66"/>
      <c r="K132" s="82" t="s">
        <v>23</v>
      </c>
      <c r="L132" s="89"/>
    </row>
    <row r="133" s="54" customFormat="1" ht="15.75" spans="1:12">
      <c r="A133" s="64">
        <v>101</v>
      </c>
      <c r="B133" s="65" t="s">
        <v>16</v>
      </c>
      <c r="C133" s="66" t="s">
        <v>17</v>
      </c>
      <c r="D133" s="101" t="s">
        <v>294</v>
      </c>
      <c r="E133" s="102" t="s">
        <v>295</v>
      </c>
      <c r="F133" s="77" t="s">
        <v>251</v>
      </c>
      <c r="G133" s="66" t="s">
        <v>118</v>
      </c>
      <c r="H133" s="66"/>
      <c r="I133" s="66"/>
      <c r="J133" s="66"/>
      <c r="K133" s="82" t="s">
        <v>23</v>
      </c>
      <c r="L133" s="89"/>
    </row>
    <row r="134" s="54" customFormat="1" ht="15.75" spans="1:12">
      <c r="A134" s="64">
        <v>102</v>
      </c>
      <c r="B134" s="65" t="s">
        <v>16</v>
      </c>
      <c r="C134" s="66" t="s">
        <v>17</v>
      </c>
      <c r="D134" s="101" t="s">
        <v>296</v>
      </c>
      <c r="E134" s="102" t="s">
        <v>297</v>
      </c>
      <c r="F134" s="77" t="s">
        <v>251</v>
      </c>
      <c r="G134" s="66" t="s">
        <v>118</v>
      </c>
      <c r="H134" s="66"/>
      <c r="I134" s="66"/>
      <c r="J134" s="66"/>
      <c r="K134" s="82" t="s">
        <v>23</v>
      </c>
      <c r="L134" s="89"/>
    </row>
    <row r="135" s="54" customFormat="1" ht="15.75" spans="1:12">
      <c r="A135" s="64">
        <v>103</v>
      </c>
      <c r="B135" s="65" t="s">
        <v>16</v>
      </c>
      <c r="C135" s="66" t="s">
        <v>17</v>
      </c>
      <c r="D135" s="101" t="s">
        <v>298</v>
      </c>
      <c r="E135" s="102" t="s">
        <v>299</v>
      </c>
      <c r="F135" s="77" t="s">
        <v>51</v>
      </c>
      <c r="G135" s="66" t="s">
        <v>118</v>
      </c>
      <c r="H135" s="66"/>
      <c r="I135" s="66"/>
      <c r="J135" s="66"/>
      <c r="K135" s="82" t="s">
        <v>23</v>
      </c>
      <c r="L135" s="89"/>
    </row>
    <row r="136" ht="15.75" spans="1:12">
      <c r="A136" s="64">
        <v>104</v>
      </c>
      <c r="B136" s="65" t="s">
        <v>16</v>
      </c>
      <c r="C136" s="66" t="s">
        <v>17</v>
      </c>
      <c r="D136" s="101" t="s">
        <v>300</v>
      </c>
      <c r="E136" s="102" t="s">
        <v>301</v>
      </c>
      <c r="F136" s="66" t="s">
        <v>302</v>
      </c>
      <c r="G136" s="66" t="s">
        <v>118</v>
      </c>
      <c r="H136" s="66"/>
      <c r="I136" s="66"/>
      <c r="J136" s="66"/>
      <c r="K136" s="82" t="s">
        <v>23</v>
      </c>
      <c r="L136" s="66"/>
    </row>
    <row r="137" ht="15.75" spans="1:12">
      <c r="A137" s="64">
        <v>105</v>
      </c>
      <c r="B137" s="65" t="s">
        <v>16</v>
      </c>
      <c r="C137" s="66" t="s">
        <v>17</v>
      </c>
      <c r="D137" s="101" t="s">
        <v>303</v>
      </c>
      <c r="E137" s="102" t="s">
        <v>304</v>
      </c>
      <c r="F137" s="66" t="s">
        <v>305</v>
      </c>
      <c r="G137" s="66" t="s">
        <v>118</v>
      </c>
      <c r="H137" s="66"/>
      <c r="I137" s="66"/>
      <c r="J137" s="66"/>
      <c r="K137" s="82" t="s">
        <v>23</v>
      </c>
      <c r="L137" s="66"/>
    </row>
    <row r="138" s="52" customFormat="1" ht="15.75" spans="1:12">
      <c r="A138" s="64">
        <v>106</v>
      </c>
      <c r="B138" s="65" t="s">
        <v>16</v>
      </c>
      <c r="C138" s="66" t="s">
        <v>17</v>
      </c>
      <c r="D138" s="101" t="s">
        <v>306</v>
      </c>
      <c r="E138" s="102" t="s">
        <v>307</v>
      </c>
      <c r="F138" s="66" t="s">
        <v>51</v>
      </c>
      <c r="G138" s="66" t="s">
        <v>118</v>
      </c>
      <c r="H138" s="66"/>
      <c r="I138" s="66"/>
      <c r="J138" s="66"/>
      <c r="K138" s="82" t="s">
        <v>23</v>
      </c>
      <c r="L138" s="66"/>
    </row>
    <row r="139" s="52" customFormat="1" ht="15.75" spans="1:12">
      <c r="A139" s="64">
        <v>107</v>
      </c>
      <c r="B139" s="65" t="s">
        <v>16</v>
      </c>
      <c r="C139" s="66" t="s">
        <v>17</v>
      </c>
      <c r="D139" s="101" t="s">
        <v>308</v>
      </c>
      <c r="E139" s="102" t="s">
        <v>309</v>
      </c>
      <c r="F139" s="66" t="s">
        <v>51</v>
      </c>
      <c r="G139" s="66" t="s">
        <v>118</v>
      </c>
      <c r="H139" s="66"/>
      <c r="I139" s="66"/>
      <c r="J139" s="66"/>
      <c r="K139" s="82" t="s">
        <v>23</v>
      </c>
      <c r="L139" s="66"/>
    </row>
    <row r="140" s="52" customFormat="1" ht="15.75" spans="1:12">
      <c r="A140" s="64">
        <v>108</v>
      </c>
      <c r="B140" s="70" t="s">
        <v>16</v>
      </c>
      <c r="C140" s="71" t="s">
        <v>17</v>
      </c>
      <c r="D140" s="112" t="s">
        <v>310</v>
      </c>
      <c r="E140" s="113" t="s">
        <v>311</v>
      </c>
      <c r="F140" s="71" t="s">
        <v>51</v>
      </c>
      <c r="G140" s="71" t="s">
        <v>118</v>
      </c>
      <c r="H140" s="71"/>
      <c r="I140" s="71"/>
      <c r="J140" s="71"/>
      <c r="K140" s="83" t="s">
        <v>23</v>
      </c>
      <c r="L140" s="71"/>
    </row>
    <row r="141" s="52" customFormat="1" ht="15.75" spans="1:12">
      <c r="A141" s="64">
        <v>109</v>
      </c>
      <c r="B141" s="70" t="s">
        <v>16</v>
      </c>
      <c r="C141" s="71" t="s">
        <v>17</v>
      </c>
      <c r="D141" s="112" t="s">
        <v>312</v>
      </c>
      <c r="E141" s="113" t="s">
        <v>313</v>
      </c>
      <c r="F141" s="71" t="s">
        <v>51</v>
      </c>
      <c r="G141" s="71" t="s">
        <v>118</v>
      </c>
      <c r="H141" s="71"/>
      <c r="I141" s="71"/>
      <c r="J141" s="71"/>
      <c r="K141" s="83" t="s">
        <v>23</v>
      </c>
      <c r="L141" s="71"/>
    </row>
    <row r="142" s="52" customFormat="1" ht="15.75" spans="1:12">
      <c r="A142" s="64">
        <v>110</v>
      </c>
      <c r="B142" s="70" t="s">
        <v>16</v>
      </c>
      <c r="C142" s="71" t="s">
        <v>17</v>
      </c>
      <c r="D142" s="112" t="s">
        <v>314</v>
      </c>
      <c r="E142" s="113" t="s">
        <v>315</v>
      </c>
      <c r="F142" s="71" t="s">
        <v>51</v>
      </c>
      <c r="G142" s="71" t="s">
        <v>118</v>
      </c>
      <c r="H142" s="71"/>
      <c r="I142" s="71"/>
      <c r="J142" s="71"/>
      <c r="K142" s="83" t="s">
        <v>23</v>
      </c>
      <c r="L142" s="71"/>
    </row>
    <row r="143" s="52" customFormat="1" ht="15.75" spans="1:12">
      <c r="A143" s="64">
        <v>111</v>
      </c>
      <c r="B143" s="70" t="s">
        <v>16</v>
      </c>
      <c r="C143" s="71" t="s">
        <v>17</v>
      </c>
      <c r="D143" s="112" t="s">
        <v>316</v>
      </c>
      <c r="E143" s="113" t="s">
        <v>317</v>
      </c>
      <c r="F143" s="71" t="s">
        <v>251</v>
      </c>
      <c r="G143" s="71" t="s">
        <v>118</v>
      </c>
      <c r="H143" s="71"/>
      <c r="I143" s="71"/>
      <c r="J143" s="71"/>
      <c r="K143" s="83" t="s">
        <v>23</v>
      </c>
      <c r="L143" s="71"/>
    </row>
    <row r="144" s="98" customFormat="1" ht="15.75" spans="1:12">
      <c r="A144" s="64">
        <v>112</v>
      </c>
      <c r="B144" s="70" t="s">
        <v>16</v>
      </c>
      <c r="C144" s="71" t="s">
        <v>17</v>
      </c>
      <c r="D144" s="71" t="s">
        <v>318</v>
      </c>
      <c r="E144" s="111" t="s">
        <v>19</v>
      </c>
      <c r="F144" s="71" t="s">
        <v>319</v>
      </c>
      <c r="G144" s="71" t="s">
        <v>118</v>
      </c>
      <c r="H144" s="71"/>
      <c r="I144" s="71"/>
      <c r="J144" s="71"/>
      <c r="K144" s="83" t="s">
        <v>23</v>
      </c>
      <c r="L144" s="71"/>
    </row>
    <row r="145" s="52" customFormat="1" ht="31.5" spans="1:12">
      <c r="A145" s="64">
        <v>113</v>
      </c>
      <c r="B145" s="65" t="s">
        <v>16</v>
      </c>
      <c r="C145" s="66" t="s">
        <v>17</v>
      </c>
      <c r="D145" s="85" t="s">
        <v>320</v>
      </c>
      <c r="E145" s="67" t="s">
        <v>321</v>
      </c>
      <c r="F145" s="66" t="s">
        <v>322</v>
      </c>
      <c r="G145" s="66" t="s">
        <v>118</v>
      </c>
      <c r="H145" s="66"/>
      <c r="I145" s="66"/>
      <c r="J145" s="66"/>
      <c r="K145" s="82" t="s">
        <v>23</v>
      </c>
      <c r="L145" s="66" t="s">
        <v>323</v>
      </c>
    </row>
    <row r="146" s="52" customFormat="1" ht="31.5" spans="1:12">
      <c r="A146" s="64">
        <v>114</v>
      </c>
      <c r="B146" s="65" t="s">
        <v>16</v>
      </c>
      <c r="C146" s="66" t="s">
        <v>17</v>
      </c>
      <c r="D146" s="67" t="s">
        <v>324</v>
      </c>
      <c r="E146" s="66" t="s">
        <v>325</v>
      </c>
      <c r="F146" s="66" t="s">
        <v>326</v>
      </c>
      <c r="G146" s="66" t="s">
        <v>118</v>
      </c>
      <c r="H146" s="66"/>
      <c r="I146" s="66"/>
      <c r="J146" s="66"/>
      <c r="K146" s="82" t="s">
        <v>23</v>
      </c>
      <c r="L146" s="66"/>
    </row>
    <row r="147" s="52" customFormat="1" ht="31.5" spans="1:12">
      <c r="A147" s="64">
        <v>115</v>
      </c>
      <c r="B147" s="65" t="s">
        <v>16</v>
      </c>
      <c r="C147" s="66" t="s">
        <v>17</v>
      </c>
      <c r="D147" s="101" t="s">
        <v>327</v>
      </c>
      <c r="E147" s="101" t="s">
        <v>328</v>
      </c>
      <c r="F147" s="66" t="s">
        <v>329</v>
      </c>
      <c r="G147" s="66" t="s">
        <v>118</v>
      </c>
      <c r="H147" s="66"/>
      <c r="I147" s="66"/>
      <c r="J147" s="66"/>
      <c r="K147" s="82" t="s">
        <v>23</v>
      </c>
      <c r="L147" s="66"/>
    </row>
    <row r="148" s="52" customFormat="1" ht="31.5" spans="1:12">
      <c r="A148" s="64">
        <v>116</v>
      </c>
      <c r="B148" s="65" t="s">
        <v>16</v>
      </c>
      <c r="C148" s="66" t="s">
        <v>17</v>
      </c>
      <c r="D148" s="66" t="s">
        <v>330</v>
      </c>
      <c r="E148" s="66" t="s">
        <v>331</v>
      </c>
      <c r="F148" s="66" t="s">
        <v>332</v>
      </c>
      <c r="G148" s="66" t="s">
        <v>118</v>
      </c>
      <c r="H148" s="66"/>
      <c r="I148" s="66"/>
      <c r="J148" s="66"/>
      <c r="K148" s="82" t="s">
        <v>23</v>
      </c>
      <c r="L148" s="66"/>
    </row>
    <row r="149" s="51" customFormat="1" ht="31.5" spans="1:12">
      <c r="A149" s="64">
        <v>117</v>
      </c>
      <c r="B149" s="65" t="s">
        <v>16</v>
      </c>
      <c r="C149" s="66" t="s">
        <v>17</v>
      </c>
      <c r="D149" s="66" t="s">
        <v>333</v>
      </c>
      <c r="E149" s="66" t="s">
        <v>334</v>
      </c>
      <c r="F149" s="66" t="s">
        <v>335</v>
      </c>
      <c r="G149" s="66" t="s">
        <v>118</v>
      </c>
      <c r="H149" s="66"/>
      <c r="I149" s="66"/>
      <c r="J149" s="66"/>
      <c r="K149" s="82" t="s">
        <v>23</v>
      </c>
      <c r="L149" s="66" t="s">
        <v>336</v>
      </c>
    </row>
    <row r="150" s="51" customFormat="1" ht="31.5" spans="1:12">
      <c r="A150" s="64">
        <v>118</v>
      </c>
      <c r="B150" s="65" t="s">
        <v>16</v>
      </c>
      <c r="C150" s="66" t="s">
        <v>17</v>
      </c>
      <c r="D150" s="66" t="s">
        <v>337</v>
      </c>
      <c r="E150" s="66" t="s">
        <v>338</v>
      </c>
      <c r="F150" s="66" t="s">
        <v>339</v>
      </c>
      <c r="G150" s="66" t="s">
        <v>118</v>
      </c>
      <c r="H150" s="66"/>
      <c r="I150" s="66"/>
      <c r="J150" s="66"/>
      <c r="K150" s="82" t="s">
        <v>23</v>
      </c>
      <c r="L150" s="85" t="s">
        <v>340</v>
      </c>
    </row>
    <row r="151" ht="47.25" spans="1:12">
      <c r="A151" s="64">
        <v>119</v>
      </c>
      <c r="B151" s="65" t="s">
        <v>16</v>
      </c>
      <c r="C151" s="66" t="s">
        <v>17</v>
      </c>
      <c r="D151" s="66" t="s">
        <v>341</v>
      </c>
      <c r="E151" s="66" t="s">
        <v>342</v>
      </c>
      <c r="F151" s="66" t="s">
        <v>343</v>
      </c>
      <c r="G151" s="66" t="s">
        <v>118</v>
      </c>
      <c r="H151" s="66"/>
      <c r="I151" s="66"/>
      <c r="J151" s="66"/>
      <c r="K151" s="82" t="s">
        <v>344</v>
      </c>
      <c r="L151" s="66"/>
    </row>
    <row r="152" ht="31.5" spans="1:12">
      <c r="A152" s="64">
        <v>120</v>
      </c>
      <c r="B152" s="65" t="s">
        <v>16</v>
      </c>
      <c r="C152" s="66" t="s">
        <v>17</v>
      </c>
      <c r="D152" s="85" t="s">
        <v>345</v>
      </c>
      <c r="E152" s="66" t="s">
        <v>346</v>
      </c>
      <c r="F152" s="66" t="s">
        <v>347</v>
      </c>
      <c r="G152" s="66" t="s">
        <v>118</v>
      </c>
      <c r="H152" s="66"/>
      <c r="I152" s="66"/>
      <c r="J152" s="66"/>
      <c r="K152" s="82" t="s">
        <v>344</v>
      </c>
      <c r="L152" s="66"/>
    </row>
    <row r="153" ht="15.75" spans="1:12">
      <c r="A153" s="64">
        <v>121</v>
      </c>
      <c r="B153" s="65" t="s">
        <v>16</v>
      </c>
      <c r="C153" s="66" t="s">
        <v>17</v>
      </c>
      <c r="D153" s="66" t="s">
        <v>348</v>
      </c>
      <c r="E153" s="66" t="s">
        <v>349</v>
      </c>
      <c r="F153" s="66" t="s">
        <v>34</v>
      </c>
      <c r="G153" s="66" t="s">
        <v>118</v>
      </c>
      <c r="H153" s="66"/>
      <c r="I153" s="66"/>
      <c r="J153" s="66"/>
      <c r="K153" s="82" t="s">
        <v>43</v>
      </c>
      <c r="L153" s="66"/>
    </row>
    <row r="154" s="52" customFormat="1" ht="30" spans="1:12">
      <c r="A154" s="64">
        <v>122</v>
      </c>
      <c r="B154" s="65" t="s">
        <v>16</v>
      </c>
      <c r="C154" s="66" t="s">
        <v>17</v>
      </c>
      <c r="D154" s="66" t="s">
        <v>350</v>
      </c>
      <c r="E154" s="66" t="s">
        <v>351</v>
      </c>
      <c r="F154" s="66" t="s">
        <v>352</v>
      </c>
      <c r="G154" s="66" t="s">
        <v>118</v>
      </c>
      <c r="H154" s="66"/>
      <c r="I154" s="66"/>
      <c r="J154" s="66"/>
      <c r="K154" s="82" t="s">
        <v>77</v>
      </c>
      <c r="L154" s="66"/>
    </row>
    <row r="155" s="52" customFormat="1" ht="30" spans="1:12">
      <c r="A155" s="64">
        <v>123</v>
      </c>
      <c r="B155" s="65" t="s">
        <v>16</v>
      </c>
      <c r="C155" s="66" t="s">
        <v>17</v>
      </c>
      <c r="D155" s="66" t="s">
        <v>353</v>
      </c>
      <c r="E155" s="66" t="s">
        <v>351</v>
      </c>
      <c r="F155" s="66" t="s">
        <v>354</v>
      </c>
      <c r="G155" s="66" t="s">
        <v>118</v>
      </c>
      <c r="H155" s="66"/>
      <c r="I155" s="66"/>
      <c r="J155" s="66"/>
      <c r="K155" s="82" t="s">
        <v>77</v>
      </c>
      <c r="L155" s="66"/>
    </row>
    <row r="156" s="52" customFormat="1" ht="15.75" spans="1:12">
      <c r="A156" s="64">
        <v>124</v>
      </c>
      <c r="B156" s="65" t="s">
        <v>16</v>
      </c>
      <c r="C156" s="66" t="s">
        <v>17</v>
      </c>
      <c r="D156" s="66" t="s">
        <v>355</v>
      </c>
      <c r="E156" s="66" t="s">
        <v>351</v>
      </c>
      <c r="F156" s="66" t="s">
        <v>356</v>
      </c>
      <c r="G156" s="66" t="s">
        <v>118</v>
      </c>
      <c r="H156" s="66"/>
      <c r="I156" s="66"/>
      <c r="J156" s="66"/>
      <c r="K156" s="82" t="s">
        <v>77</v>
      </c>
      <c r="L156" s="66"/>
    </row>
    <row r="157" s="52" customFormat="1" ht="31.5" spans="1:12">
      <c r="A157" s="64">
        <v>125</v>
      </c>
      <c r="B157" s="65" t="s">
        <v>16</v>
      </c>
      <c r="C157" s="66" t="s">
        <v>17</v>
      </c>
      <c r="D157" s="66" t="s">
        <v>357</v>
      </c>
      <c r="E157" s="66" t="s">
        <v>351</v>
      </c>
      <c r="F157" s="66" t="s">
        <v>358</v>
      </c>
      <c r="G157" s="66" t="s">
        <v>118</v>
      </c>
      <c r="H157" s="66"/>
      <c r="I157" s="66"/>
      <c r="J157" s="66"/>
      <c r="K157" s="82" t="s">
        <v>77</v>
      </c>
      <c r="L157" s="66"/>
    </row>
    <row r="158" s="52" customFormat="1" ht="15.75" spans="1:12">
      <c r="A158" s="64">
        <v>126</v>
      </c>
      <c r="B158" s="65" t="s">
        <v>16</v>
      </c>
      <c r="C158" s="66" t="s">
        <v>359</v>
      </c>
      <c r="D158" s="66" t="s">
        <v>360</v>
      </c>
      <c r="E158" s="73" t="s">
        <v>361</v>
      </c>
      <c r="F158" s="66" t="s">
        <v>362</v>
      </c>
      <c r="G158" s="66" t="s">
        <v>118</v>
      </c>
      <c r="H158" s="66"/>
      <c r="I158" s="66"/>
      <c r="J158" s="66"/>
      <c r="K158" s="82" t="s">
        <v>23</v>
      </c>
      <c r="L158" s="66"/>
    </row>
    <row r="159" s="52" customFormat="1" ht="15.75" spans="1:12">
      <c r="A159" s="64">
        <v>127</v>
      </c>
      <c r="B159" s="65" t="s">
        <v>16</v>
      </c>
      <c r="C159" s="66" t="s">
        <v>359</v>
      </c>
      <c r="D159" s="66" t="s">
        <v>363</v>
      </c>
      <c r="E159" s="73" t="s">
        <v>361</v>
      </c>
      <c r="F159" s="66" t="s">
        <v>364</v>
      </c>
      <c r="G159" s="66" t="s">
        <v>118</v>
      </c>
      <c r="H159" s="66"/>
      <c r="I159" s="66"/>
      <c r="J159" s="66"/>
      <c r="K159" s="82" t="s">
        <v>23</v>
      </c>
      <c r="L159" s="66"/>
    </row>
    <row r="160" s="52" customFormat="1" ht="15.75" spans="1:12">
      <c r="A160" s="64">
        <v>128</v>
      </c>
      <c r="B160" s="65" t="s">
        <v>16</v>
      </c>
      <c r="C160" s="66" t="s">
        <v>359</v>
      </c>
      <c r="D160" s="66" t="s">
        <v>365</v>
      </c>
      <c r="E160" s="73" t="s">
        <v>366</v>
      </c>
      <c r="F160" s="66" t="s">
        <v>362</v>
      </c>
      <c r="G160" s="66" t="s">
        <v>118</v>
      </c>
      <c r="H160" s="66"/>
      <c r="I160" s="66"/>
      <c r="J160" s="66"/>
      <c r="K160" s="82" t="s">
        <v>23</v>
      </c>
      <c r="L160" s="66"/>
    </row>
    <row r="161" s="52" customFormat="1" ht="15.75" spans="1:12">
      <c r="A161" s="64">
        <v>129</v>
      </c>
      <c r="B161" s="65" t="s">
        <v>16</v>
      </c>
      <c r="C161" s="66" t="s">
        <v>359</v>
      </c>
      <c r="D161" s="66" t="s">
        <v>367</v>
      </c>
      <c r="E161" s="73" t="s">
        <v>366</v>
      </c>
      <c r="F161" s="66" t="s">
        <v>364</v>
      </c>
      <c r="G161" s="66" t="s">
        <v>118</v>
      </c>
      <c r="H161" s="66"/>
      <c r="I161" s="66"/>
      <c r="J161" s="66"/>
      <c r="K161" s="82" t="s">
        <v>23</v>
      </c>
      <c r="L161" s="66"/>
    </row>
    <row r="162" s="52" customFormat="1" ht="15.75" spans="1:12">
      <c r="A162" s="64">
        <v>130</v>
      </c>
      <c r="B162" s="65" t="s">
        <v>16</v>
      </c>
      <c r="C162" s="66" t="s">
        <v>359</v>
      </c>
      <c r="D162" s="66" t="s">
        <v>368</v>
      </c>
      <c r="E162" s="73" t="s">
        <v>369</v>
      </c>
      <c r="F162" s="66" t="s">
        <v>362</v>
      </c>
      <c r="G162" s="66" t="s">
        <v>118</v>
      </c>
      <c r="H162" s="66"/>
      <c r="I162" s="66"/>
      <c r="J162" s="66"/>
      <c r="K162" s="82" t="s">
        <v>23</v>
      </c>
      <c r="L162" s="66"/>
    </row>
    <row r="163" s="52" customFormat="1" ht="15.75" spans="1:12">
      <c r="A163" s="64">
        <v>131</v>
      </c>
      <c r="B163" s="65" t="s">
        <v>16</v>
      </c>
      <c r="C163" s="66" t="s">
        <v>359</v>
      </c>
      <c r="D163" s="66" t="s">
        <v>370</v>
      </c>
      <c r="E163" s="73" t="s">
        <v>369</v>
      </c>
      <c r="F163" s="66" t="s">
        <v>364</v>
      </c>
      <c r="G163" s="66" t="s">
        <v>118</v>
      </c>
      <c r="H163" s="66"/>
      <c r="I163" s="66"/>
      <c r="J163" s="66"/>
      <c r="K163" s="82" t="s">
        <v>23</v>
      </c>
      <c r="L163" s="66" t="s">
        <v>24</v>
      </c>
    </row>
    <row r="164" s="52" customFormat="1" ht="15.75" spans="1:12">
      <c r="A164" s="64">
        <v>132</v>
      </c>
      <c r="B164" s="65" t="s">
        <v>16</v>
      </c>
      <c r="C164" s="66" t="s">
        <v>359</v>
      </c>
      <c r="D164" s="66" t="s">
        <v>371</v>
      </c>
      <c r="E164" s="73" t="s">
        <v>372</v>
      </c>
      <c r="F164" s="66" t="s">
        <v>373</v>
      </c>
      <c r="G164" s="66" t="s">
        <v>118</v>
      </c>
      <c r="H164" s="66"/>
      <c r="I164" s="66"/>
      <c r="J164" s="66"/>
      <c r="K164" s="82" t="s">
        <v>23</v>
      </c>
      <c r="L164" s="66"/>
    </row>
    <row r="165" s="52" customFormat="1" ht="15.75" spans="1:12">
      <c r="A165" s="64">
        <v>133</v>
      </c>
      <c r="B165" s="65" t="s">
        <v>16</v>
      </c>
      <c r="C165" s="66" t="s">
        <v>359</v>
      </c>
      <c r="D165" s="66" t="s">
        <v>374</v>
      </c>
      <c r="E165" s="73" t="s">
        <v>372</v>
      </c>
      <c r="F165" s="66" t="s">
        <v>364</v>
      </c>
      <c r="G165" s="66" t="s">
        <v>118</v>
      </c>
      <c r="H165" s="66"/>
      <c r="I165" s="66"/>
      <c r="J165" s="66"/>
      <c r="K165" s="82" t="s">
        <v>23</v>
      </c>
      <c r="L165" s="66"/>
    </row>
    <row r="166" s="52" customFormat="1" ht="31.5" spans="1:12">
      <c r="A166" s="64">
        <v>134</v>
      </c>
      <c r="B166" s="65" t="s">
        <v>16</v>
      </c>
      <c r="C166" s="66" t="s">
        <v>359</v>
      </c>
      <c r="D166" s="66" t="s">
        <v>375</v>
      </c>
      <c r="E166" s="73" t="s">
        <v>376</v>
      </c>
      <c r="F166" s="66" t="s">
        <v>377</v>
      </c>
      <c r="G166" s="66" t="s">
        <v>118</v>
      </c>
      <c r="H166" s="66"/>
      <c r="I166" s="66"/>
      <c r="J166" s="66"/>
      <c r="K166" s="82" t="s">
        <v>23</v>
      </c>
      <c r="L166" s="66"/>
    </row>
    <row r="167" s="52" customFormat="1" ht="15.75" spans="1:12">
      <c r="A167" s="64">
        <v>135</v>
      </c>
      <c r="B167" s="65" t="s">
        <v>16</v>
      </c>
      <c r="C167" s="66" t="s">
        <v>359</v>
      </c>
      <c r="D167" s="67" t="s">
        <v>378</v>
      </c>
      <c r="E167" s="73" t="s">
        <v>379</v>
      </c>
      <c r="F167" s="66" t="s">
        <v>364</v>
      </c>
      <c r="G167" s="66" t="s">
        <v>118</v>
      </c>
      <c r="H167" s="66"/>
      <c r="I167" s="66"/>
      <c r="J167" s="66"/>
      <c r="K167" s="82" t="s">
        <v>23</v>
      </c>
      <c r="L167" s="66"/>
    </row>
    <row r="168" ht="15.75" spans="1:12">
      <c r="A168" s="64">
        <v>136</v>
      </c>
      <c r="B168" s="65" t="s">
        <v>16</v>
      </c>
      <c r="C168" s="71" t="s">
        <v>111</v>
      </c>
      <c r="D168" s="71" t="s">
        <v>380</v>
      </c>
      <c r="E168" s="71" t="s">
        <v>381</v>
      </c>
      <c r="F168" s="71" t="s">
        <v>382</v>
      </c>
      <c r="G168" s="71" t="s">
        <v>118</v>
      </c>
      <c r="H168" s="71"/>
      <c r="I168" s="71"/>
      <c r="J168" s="71"/>
      <c r="K168" s="83" t="s">
        <v>383</v>
      </c>
      <c r="L168" s="66"/>
    </row>
    <row r="169" ht="15.75" spans="1:12">
      <c r="A169" s="64">
        <v>137</v>
      </c>
      <c r="B169" s="65" t="s">
        <v>16</v>
      </c>
      <c r="C169" s="71" t="s">
        <v>111</v>
      </c>
      <c r="D169" s="71" t="s">
        <v>384</v>
      </c>
      <c r="E169" s="71" t="s">
        <v>385</v>
      </c>
      <c r="F169" s="71" t="s">
        <v>34</v>
      </c>
      <c r="G169" s="71" t="s">
        <v>118</v>
      </c>
      <c r="H169" s="71"/>
      <c r="I169" s="71"/>
      <c r="J169" s="71"/>
      <c r="K169" s="83" t="s">
        <v>48</v>
      </c>
      <c r="L169" s="71"/>
    </row>
    <row r="170" ht="15.75" spans="1:12">
      <c r="A170" s="64">
        <v>138</v>
      </c>
      <c r="B170" s="65" t="s">
        <v>16</v>
      </c>
      <c r="C170" s="71" t="s">
        <v>111</v>
      </c>
      <c r="D170" s="71" t="s">
        <v>386</v>
      </c>
      <c r="E170" s="71" t="s">
        <v>387</v>
      </c>
      <c r="F170" s="71" t="s">
        <v>382</v>
      </c>
      <c r="G170" s="71" t="s">
        <v>118</v>
      </c>
      <c r="H170" s="71"/>
      <c r="I170" s="71"/>
      <c r="J170" s="71"/>
      <c r="K170" s="83" t="s">
        <v>48</v>
      </c>
      <c r="L170" s="66"/>
    </row>
    <row r="171" ht="15.75" spans="1:12">
      <c r="A171" s="64">
        <v>139</v>
      </c>
      <c r="B171" s="65" t="s">
        <v>16</v>
      </c>
      <c r="C171" s="71" t="s">
        <v>111</v>
      </c>
      <c r="D171" s="71" t="s">
        <v>388</v>
      </c>
      <c r="E171" s="71" t="s">
        <v>389</v>
      </c>
      <c r="F171" s="71" t="s">
        <v>390</v>
      </c>
      <c r="G171" s="71" t="s">
        <v>118</v>
      </c>
      <c r="H171" s="71"/>
      <c r="I171" s="71"/>
      <c r="J171" s="71"/>
      <c r="K171" s="83" t="s">
        <v>48</v>
      </c>
      <c r="L171" s="71"/>
    </row>
    <row r="172" ht="15.75" spans="1:12">
      <c r="A172" s="64">
        <v>140</v>
      </c>
      <c r="B172" s="65" t="s">
        <v>16</v>
      </c>
      <c r="C172" s="71" t="s">
        <v>111</v>
      </c>
      <c r="D172" s="71" t="s">
        <v>391</v>
      </c>
      <c r="E172" s="71" t="s">
        <v>392</v>
      </c>
      <c r="F172" s="71" t="s">
        <v>393</v>
      </c>
      <c r="G172" s="71" t="s">
        <v>118</v>
      </c>
      <c r="H172" s="71"/>
      <c r="I172" s="71"/>
      <c r="J172" s="71"/>
      <c r="K172" s="83" t="s">
        <v>48</v>
      </c>
      <c r="L172" s="71"/>
    </row>
    <row r="173" ht="15.75" spans="1:12">
      <c r="A173" s="64">
        <v>141</v>
      </c>
      <c r="B173" s="65" t="s">
        <v>16</v>
      </c>
      <c r="C173" s="71" t="s">
        <v>17</v>
      </c>
      <c r="D173" s="71" t="s">
        <v>394</v>
      </c>
      <c r="E173" s="71" t="s">
        <v>395</v>
      </c>
      <c r="F173" s="71" t="s">
        <v>396</v>
      </c>
      <c r="G173" s="71" t="s">
        <v>118</v>
      </c>
      <c r="H173" s="71"/>
      <c r="I173" s="71"/>
      <c r="J173" s="71"/>
      <c r="K173" s="83" t="s">
        <v>48</v>
      </c>
      <c r="L173" s="71"/>
    </row>
    <row r="174" s="52" customFormat="1" ht="15.75" spans="1:12">
      <c r="A174" s="64">
        <v>142</v>
      </c>
      <c r="B174" s="65" t="s">
        <v>16</v>
      </c>
      <c r="C174" s="66" t="s">
        <v>111</v>
      </c>
      <c r="D174" s="66" t="s">
        <v>397</v>
      </c>
      <c r="E174" s="66" t="s">
        <v>398</v>
      </c>
      <c r="F174" s="66" t="s">
        <v>399</v>
      </c>
      <c r="G174" s="66" t="s">
        <v>118</v>
      </c>
      <c r="H174" s="66"/>
      <c r="I174" s="66"/>
      <c r="J174" s="66"/>
      <c r="K174" s="82" t="s">
        <v>77</v>
      </c>
      <c r="L174" s="66"/>
    </row>
    <row r="175" s="52" customFormat="1" ht="15.75" spans="1:12">
      <c r="A175" s="64">
        <v>143</v>
      </c>
      <c r="B175" s="65" t="s">
        <v>16</v>
      </c>
      <c r="C175" s="66" t="s">
        <v>111</v>
      </c>
      <c r="D175" s="66" t="s">
        <v>400</v>
      </c>
      <c r="E175" s="66" t="s">
        <v>398</v>
      </c>
      <c r="F175" s="66" t="s">
        <v>401</v>
      </c>
      <c r="G175" s="66" t="s">
        <v>118</v>
      </c>
      <c r="H175" s="66"/>
      <c r="I175" s="66"/>
      <c r="J175" s="66"/>
      <c r="K175" s="82" t="s">
        <v>77</v>
      </c>
      <c r="L175" s="66"/>
    </row>
    <row r="176" ht="47.25" spans="1:12">
      <c r="A176" s="64">
        <v>144</v>
      </c>
      <c r="B176" s="65" t="s">
        <v>16</v>
      </c>
      <c r="C176" s="66" t="s">
        <v>111</v>
      </c>
      <c r="D176" s="85" t="s">
        <v>402</v>
      </c>
      <c r="E176" s="66" t="s">
        <v>403</v>
      </c>
      <c r="F176" s="85" t="s">
        <v>404</v>
      </c>
      <c r="G176" s="66" t="s">
        <v>118</v>
      </c>
      <c r="H176" s="66"/>
      <c r="I176" s="66"/>
      <c r="J176" s="66"/>
      <c r="K176" s="82" t="s">
        <v>344</v>
      </c>
      <c r="L176" s="66"/>
    </row>
    <row r="177" s="52" customFormat="1" ht="15.75" spans="1:12">
      <c r="A177" s="64">
        <v>145</v>
      </c>
      <c r="B177" s="65" t="s">
        <v>16</v>
      </c>
      <c r="C177" s="66" t="s">
        <v>405</v>
      </c>
      <c r="D177" s="66" t="s">
        <v>406</v>
      </c>
      <c r="E177" s="73" t="s">
        <v>407</v>
      </c>
      <c r="F177" s="66" t="s">
        <v>362</v>
      </c>
      <c r="G177" s="66" t="s">
        <v>118</v>
      </c>
      <c r="H177" s="66"/>
      <c r="I177" s="66"/>
      <c r="J177" s="66"/>
      <c r="K177" s="82" t="s">
        <v>23</v>
      </c>
      <c r="L177" s="66"/>
    </row>
    <row r="178" s="52" customFormat="1" ht="15.75" spans="1:12">
      <c r="A178" s="64">
        <v>146</v>
      </c>
      <c r="B178" s="65" t="s">
        <v>16</v>
      </c>
      <c r="C178" s="66" t="s">
        <v>405</v>
      </c>
      <c r="D178" s="66" t="s">
        <v>408</v>
      </c>
      <c r="E178" s="73" t="s">
        <v>409</v>
      </c>
      <c r="F178" s="66" t="s">
        <v>373</v>
      </c>
      <c r="G178" s="66" t="s">
        <v>118</v>
      </c>
      <c r="H178" s="66"/>
      <c r="I178" s="66"/>
      <c r="J178" s="66"/>
      <c r="K178" s="82" t="s">
        <v>23</v>
      </c>
      <c r="L178" s="66" t="s">
        <v>24</v>
      </c>
    </row>
    <row r="179" s="52" customFormat="1" ht="15.75" spans="1:12">
      <c r="A179" s="64">
        <v>147</v>
      </c>
      <c r="B179" s="65" t="s">
        <v>16</v>
      </c>
      <c r="C179" s="66" t="s">
        <v>405</v>
      </c>
      <c r="D179" s="66" t="s">
        <v>410</v>
      </c>
      <c r="E179" s="73" t="s">
        <v>411</v>
      </c>
      <c r="F179" s="66" t="s">
        <v>373</v>
      </c>
      <c r="G179" s="66" t="s">
        <v>118</v>
      </c>
      <c r="H179" s="66"/>
      <c r="I179" s="66"/>
      <c r="J179" s="66"/>
      <c r="K179" s="82" t="s">
        <v>23</v>
      </c>
      <c r="L179" s="66" t="s">
        <v>24</v>
      </c>
    </row>
    <row r="180" s="52" customFormat="1" ht="15.75" spans="1:12">
      <c r="A180" s="64">
        <v>148</v>
      </c>
      <c r="B180" s="65" t="s">
        <v>16</v>
      </c>
      <c r="C180" s="66" t="s">
        <v>405</v>
      </c>
      <c r="D180" s="66" t="s">
        <v>412</v>
      </c>
      <c r="E180" s="73" t="s">
        <v>413</v>
      </c>
      <c r="F180" s="66" t="s">
        <v>362</v>
      </c>
      <c r="G180" s="66" t="s">
        <v>118</v>
      </c>
      <c r="H180" s="66"/>
      <c r="I180" s="66"/>
      <c r="J180" s="66"/>
      <c r="K180" s="82" t="s">
        <v>23</v>
      </c>
      <c r="L180" s="66" t="s">
        <v>24</v>
      </c>
    </row>
    <row r="181" s="52" customFormat="1" ht="15.75" spans="1:12">
      <c r="A181" s="64">
        <v>149</v>
      </c>
      <c r="B181" s="65" t="s">
        <v>16</v>
      </c>
      <c r="C181" s="66" t="s">
        <v>405</v>
      </c>
      <c r="D181" s="66" t="s">
        <v>414</v>
      </c>
      <c r="E181" s="73" t="s">
        <v>415</v>
      </c>
      <c r="F181" s="66" t="s">
        <v>373</v>
      </c>
      <c r="G181" s="66" t="s">
        <v>118</v>
      </c>
      <c r="H181" s="66"/>
      <c r="I181" s="66"/>
      <c r="J181" s="66"/>
      <c r="K181" s="82" t="s">
        <v>23</v>
      </c>
      <c r="L181" s="66"/>
    </row>
    <row r="182" s="52" customFormat="1" ht="15.75" spans="1:12">
      <c r="A182" s="64">
        <v>150</v>
      </c>
      <c r="B182" s="65" t="s">
        <v>16</v>
      </c>
      <c r="C182" s="66" t="s">
        <v>405</v>
      </c>
      <c r="D182" s="66" t="s">
        <v>416</v>
      </c>
      <c r="E182" s="66" t="s">
        <v>417</v>
      </c>
      <c r="F182" s="66" t="s">
        <v>418</v>
      </c>
      <c r="G182" s="66" t="s">
        <v>118</v>
      </c>
      <c r="H182" s="66"/>
      <c r="I182" s="66"/>
      <c r="J182" s="66"/>
      <c r="K182" s="82" t="s">
        <v>77</v>
      </c>
      <c r="L182" s="66"/>
    </row>
    <row r="183" s="52" customFormat="1" ht="15.75" spans="1:12">
      <c r="A183" s="64">
        <v>151</v>
      </c>
      <c r="B183" s="65" t="s">
        <v>16</v>
      </c>
      <c r="C183" s="66" t="s">
        <v>405</v>
      </c>
      <c r="D183" s="66" t="s">
        <v>419</v>
      </c>
      <c r="E183" s="66" t="s">
        <v>420</v>
      </c>
      <c r="F183" s="66" t="s">
        <v>418</v>
      </c>
      <c r="G183" s="66" t="s">
        <v>118</v>
      </c>
      <c r="H183" s="66"/>
      <c r="I183" s="66"/>
      <c r="J183" s="66"/>
      <c r="K183" s="82" t="s">
        <v>77</v>
      </c>
      <c r="L183" s="66"/>
    </row>
    <row r="184" s="52" customFormat="1" ht="15.75" spans="1:12">
      <c r="A184" s="64">
        <v>152</v>
      </c>
      <c r="B184" s="65" t="s">
        <v>16</v>
      </c>
      <c r="C184" s="66" t="s">
        <v>405</v>
      </c>
      <c r="D184" s="66" t="s">
        <v>421</v>
      </c>
      <c r="E184" s="66" t="s">
        <v>417</v>
      </c>
      <c r="F184" s="66" t="s">
        <v>302</v>
      </c>
      <c r="G184" s="66" t="s">
        <v>118</v>
      </c>
      <c r="H184" s="66"/>
      <c r="I184" s="66"/>
      <c r="J184" s="66"/>
      <c r="K184" s="82" t="s">
        <v>77</v>
      </c>
      <c r="L184" s="66" t="s">
        <v>422</v>
      </c>
    </row>
    <row r="185" s="54" customFormat="1" ht="15.75" spans="1:12">
      <c r="A185" s="64">
        <v>153</v>
      </c>
      <c r="B185" s="65" t="s">
        <v>16</v>
      </c>
      <c r="C185" s="77" t="s">
        <v>359</v>
      </c>
      <c r="D185" s="77" t="s">
        <v>423</v>
      </c>
      <c r="E185" s="77" t="s">
        <v>424</v>
      </c>
      <c r="F185" s="77" t="s">
        <v>373</v>
      </c>
      <c r="G185" s="77" t="s">
        <v>425</v>
      </c>
      <c r="H185" s="77"/>
      <c r="I185" s="77"/>
      <c r="J185" s="77"/>
      <c r="K185" s="77" t="s">
        <v>426</v>
      </c>
      <c r="L185" s="89"/>
    </row>
    <row r="186" s="54" customFormat="1" ht="15.75" spans="1:12">
      <c r="A186" s="64">
        <v>154</v>
      </c>
      <c r="B186" s="65" t="s">
        <v>16</v>
      </c>
      <c r="C186" s="77" t="s">
        <v>359</v>
      </c>
      <c r="D186" s="77" t="s">
        <v>427</v>
      </c>
      <c r="E186" s="77" t="s">
        <v>428</v>
      </c>
      <c r="F186" s="77" t="s">
        <v>362</v>
      </c>
      <c r="G186" s="77" t="s">
        <v>425</v>
      </c>
      <c r="H186" s="77"/>
      <c r="I186" s="77"/>
      <c r="J186" s="77"/>
      <c r="K186" s="77" t="s">
        <v>426</v>
      </c>
      <c r="L186" s="89"/>
    </row>
    <row r="187" s="54" customFormat="1" ht="15.75" spans="1:12">
      <c r="A187" s="64">
        <v>155</v>
      </c>
      <c r="B187" s="65" t="s">
        <v>16</v>
      </c>
      <c r="C187" s="77" t="s">
        <v>359</v>
      </c>
      <c r="D187" s="77" t="s">
        <v>429</v>
      </c>
      <c r="E187" s="77" t="s">
        <v>430</v>
      </c>
      <c r="F187" s="77" t="s">
        <v>362</v>
      </c>
      <c r="G187" s="77" t="s">
        <v>425</v>
      </c>
      <c r="H187" s="77"/>
      <c r="I187" s="77"/>
      <c r="J187" s="77"/>
      <c r="K187" s="77" t="s">
        <v>426</v>
      </c>
      <c r="L187" s="89"/>
    </row>
    <row r="188" s="54" customFormat="1" ht="15.75" spans="1:12">
      <c r="A188" s="64">
        <v>156</v>
      </c>
      <c r="B188" s="65" t="s">
        <v>16</v>
      </c>
      <c r="C188" s="77" t="s">
        <v>359</v>
      </c>
      <c r="D188" s="77" t="s">
        <v>431</v>
      </c>
      <c r="E188" s="77" t="s">
        <v>432</v>
      </c>
      <c r="F188" s="77" t="s">
        <v>373</v>
      </c>
      <c r="G188" s="77" t="s">
        <v>425</v>
      </c>
      <c r="H188" s="77"/>
      <c r="I188" s="77"/>
      <c r="J188" s="77"/>
      <c r="K188" s="77" t="s">
        <v>426</v>
      </c>
      <c r="L188" s="89"/>
    </row>
    <row r="189" s="54" customFormat="1" ht="15.75" spans="1:12">
      <c r="A189" s="64">
        <v>157</v>
      </c>
      <c r="B189" s="65" t="s">
        <v>16</v>
      </c>
      <c r="C189" s="77" t="s">
        <v>359</v>
      </c>
      <c r="D189" s="77" t="s">
        <v>433</v>
      </c>
      <c r="E189" s="77" t="s">
        <v>434</v>
      </c>
      <c r="F189" s="77" t="s">
        <v>373</v>
      </c>
      <c r="G189" s="77" t="s">
        <v>425</v>
      </c>
      <c r="H189" s="77"/>
      <c r="I189" s="77"/>
      <c r="J189" s="77"/>
      <c r="K189" s="77" t="s">
        <v>426</v>
      </c>
      <c r="L189" s="89"/>
    </row>
    <row r="190" s="54" customFormat="1" ht="15.75" spans="1:12">
      <c r="A190" s="64">
        <v>158</v>
      </c>
      <c r="B190" s="65" t="s">
        <v>16</v>
      </c>
      <c r="C190" s="77" t="s">
        <v>359</v>
      </c>
      <c r="D190" s="77" t="s">
        <v>435</v>
      </c>
      <c r="E190" s="77" t="s">
        <v>436</v>
      </c>
      <c r="F190" s="77" t="s">
        <v>373</v>
      </c>
      <c r="G190" s="77" t="s">
        <v>425</v>
      </c>
      <c r="H190" s="77"/>
      <c r="I190" s="77"/>
      <c r="J190" s="77"/>
      <c r="K190" s="77" t="s">
        <v>426</v>
      </c>
      <c r="L190" s="89"/>
    </row>
    <row r="191" s="54" customFormat="1" ht="15.75" spans="1:12">
      <c r="A191" s="64">
        <v>159</v>
      </c>
      <c r="B191" s="65" t="s">
        <v>16</v>
      </c>
      <c r="C191" s="77" t="s">
        <v>111</v>
      </c>
      <c r="D191" s="77" t="s">
        <v>437</v>
      </c>
      <c r="E191" s="77" t="s">
        <v>381</v>
      </c>
      <c r="F191" s="77" t="s">
        <v>438</v>
      </c>
      <c r="G191" s="77" t="s">
        <v>425</v>
      </c>
      <c r="H191" s="77"/>
      <c r="I191" s="77"/>
      <c r="J191" s="77"/>
      <c r="K191" s="77" t="s">
        <v>426</v>
      </c>
      <c r="L191" s="89"/>
    </row>
    <row r="192" s="54" customFormat="1" ht="15.75" spans="1:12">
      <c r="A192" s="64">
        <v>160</v>
      </c>
      <c r="B192" s="65" t="s">
        <v>16</v>
      </c>
      <c r="C192" s="77" t="s">
        <v>104</v>
      </c>
      <c r="D192" s="77" t="s">
        <v>439</v>
      </c>
      <c r="E192" s="77" t="s">
        <v>440</v>
      </c>
      <c r="F192" s="77" t="s">
        <v>441</v>
      </c>
      <c r="G192" s="77" t="s">
        <v>425</v>
      </c>
      <c r="H192" s="77"/>
      <c r="I192" s="77"/>
      <c r="J192" s="77"/>
      <c r="K192" s="77" t="s">
        <v>426</v>
      </c>
      <c r="L192" s="89"/>
    </row>
    <row r="193" s="54" customFormat="1" ht="15.75" spans="1:12">
      <c r="A193" s="64">
        <v>161</v>
      </c>
      <c r="B193" s="65" t="s">
        <v>16</v>
      </c>
      <c r="C193" s="77" t="s">
        <v>104</v>
      </c>
      <c r="D193" s="77" t="s">
        <v>442</v>
      </c>
      <c r="E193" s="77" t="s">
        <v>443</v>
      </c>
      <c r="F193" s="77" t="s">
        <v>444</v>
      </c>
      <c r="G193" s="77" t="s">
        <v>425</v>
      </c>
      <c r="H193" s="77"/>
      <c r="I193" s="77"/>
      <c r="J193" s="77"/>
      <c r="K193" s="77" t="s">
        <v>426</v>
      </c>
      <c r="L193" s="89"/>
    </row>
    <row r="194" ht="31.5" spans="1:12">
      <c r="A194" s="64">
        <v>162</v>
      </c>
      <c r="B194" s="65" t="s">
        <v>16</v>
      </c>
      <c r="C194" s="66" t="s">
        <v>104</v>
      </c>
      <c r="D194" s="66" t="s">
        <v>445</v>
      </c>
      <c r="E194" s="66" t="s">
        <v>446</v>
      </c>
      <c r="F194" s="66" t="s">
        <v>444</v>
      </c>
      <c r="G194" s="75" t="s">
        <v>425</v>
      </c>
      <c r="H194" s="75"/>
      <c r="I194" s="75"/>
      <c r="J194" s="75"/>
      <c r="K194" s="82" t="s">
        <v>426</v>
      </c>
      <c r="L194" s="66"/>
    </row>
    <row r="195" ht="15.75" spans="1:12">
      <c r="A195" s="64">
        <v>163</v>
      </c>
      <c r="B195" s="65" t="s">
        <v>16</v>
      </c>
      <c r="C195" s="77" t="s">
        <v>104</v>
      </c>
      <c r="D195" s="66" t="s">
        <v>447</v>
      </c>
      <c r="E195" s="66" t="s">
        <v>448</v>
      </c>
      <c r="F195" s="66" t="s">
        <v>449</v>
      </c>
      <c r="G195" s="75" t="s">
        <v>425</v>
      </c>
      <c r="H195" s="75"/>
      <c r="I195" s="75"/>
      <c r="J195" s="75"/>
      <c r="K195" s="77" t="s">
        <v>426</v>
      </c>
      <c r="L195" s="66"/>
    </row>
    <row r="196" s="95" customFormat="1" ht="15.75" spans="1:12">
      <c r="A196" s="64">
        <v>164</v>
      </c>
      <c r="B196" s="65" t="s">
        <v>16</v>
      </c>
      <c r="C196" s="66" t="s">
        <v>104</v>
      </c>
      <c r="D196" s="66" t="s">
        <v>450</v>
      </c>
      <c r="E196" s="66" t="s">
        <v>451</v>
      </c>
      <c r="F196" s="66" t="s">
        <v>452</v>
      </c>
      <c r="G196" s="75" t="s">
        <v>425</v>
      </c>
      <c r="H196" s="75"/>
      <c r="I196" s="75"/>
      <c r="J196" s="75"/>
      <c r="K196" s="82" t="s">
        <v>426</v>
      </c>
      <c r="L196" s="66"/>
    </row>
    <row r="197" ht="15.75" spans="1:12">
      <c r="A197" s="64">
        <v>165</v>
      </c>
      <c r="B197" s="65" t="s">
        <v>16</v>
      </c>
      <c r="C197" s="77" t="s">
        <v>104</v>
      </c>
      <c r="D197" s="66" t="s">
        <v>453</v>
      </c>
      <c r="E197" s="66" t="s">
        <v>454</v>
      </c>
      <c r="F197" s="66" t="s">
        <v>452</v>
      </c>
      <c r="G197" s="75" t="s">
        <v>425</v>
      </c>
      <c r="H197" s="75"/>
      <c r="I197" s="75"/>
      <c r="J197" s="75"/>
      <c r="K197" s="77" t="s">
        <v>426</v>
      </c>
      <c r="L197" s="66"/>
    </row>
    <row r="198" ht="15.75" spans="1:12">
      <c r="A198" s="64">
        <v>166</v>
      </c>
      <c r="B198" s="65" t="s">
        <v>16</v>
      </c>
      <c r="C198" s="77" t="s">
        <v>104</v>
      </c>
      <c r="D198" s="66" t="s">
        <v>455</v>
      </c>
      <c r="E198" s="66" t="s">
        <v>454</v>
      </c>
      <c r="F198" s="66" t="s">
        <v>452</v>
      </c>
      <c r="G198" s="75" t="s">
        <v>425</v>
      </c>
      <c r="H198" s="75"/>
      <c r="I198" s="75"/>
      <c r="J198" s="75"/>
      <c r="K198" s="77" t="s">
        <v>426</v>
      </c>
      <c r="L198" s="66"/>
    </row>
    <row r="199" ht="15.75" spans="1:12">
      <c r="A199" s="64">
        <v>167</v>
      </c>
      <c r="B199" s="65" t="s">
        <v>16</v>
      </c>
      <c r="C199" s="77" t="s">
        <v>104</v>
      </c>
      <c r="D199" s="66" t="s">
        <v>456</v>
      </c>
      <c r="E199" s="77" t="s">
        <v>457</v>
      </c>
      <c r="F199" s="66" t="s">
        <v>449</v>
      </c>
      <c r="G199" s="75" t="s">
        <v>425</v>
      </c>
      <c r="H199" s="75"/>
      <c r="I199" s="75"/>
      <c r="J199" s="75"/>
      <c r="K199" s="77" t="s">
        <v>426</v>
      </c>
      <c r="L199" s="66"/>
    </row>
    <row r="200" s="53" customFormat="1" ht="15.75" spans="1:12">
      <c r="A200" s="64">
        <v>168</v>
      </c>
      <c r="B200" s="65" t="s">
        <v>16</v>
      </c>
      <c r="C200" s="77" t="s">
        <v>104</v>
      </c>
      <c r="D200" s="77" t="s">
        <v>458</v>
      </c>
      <c r="E200" s="77" t="s">
        <v>459</v>
      </c>
      <c r="F200" s="77" t="s">
        <v>444</v>
      </c>
      <c r="G200" s="75" t="s">
        <v>425</v>
      </c>
      <c r="H200" s="75"/>
      <c r="I200" s="75"/>
      <c r="J200" s="75"/>
      <c r="K200" s="77" t="s">
        <v>426</v>
      </c>
      <c r="L200" s="89"/>
    </row>
    <row r="201" s="53" customFormat="1" ht="15.75" spans="1:12">
      <c r="A201" s="64">
        <v>169</v>
      </c>
      <c r="B201" s="65" t="s">
        <v>16</v>
      </c>
      <c r="C201" s="77" t="s">
        <v>104</v>
      </c>
      <c r="D201" s="77" t="s">
        <v>460</v>
      </c>
      <c r="E201" s="77" t="s">
        <v>461</v>
      </c>
      <c r="F201" s="77" t="s">
        <v>362</v>
      </c>
      <c r="G201" s="75" t="s">
        <v>425</v>
      </c>
      <c r="H201" s="75"/>
      <c r="I201" s="75"/>
      <c r="J201" s="75"/>
      <c r="K201" s="77" t="s">
        <v>426</v>
      </c>
      <c r="L201" s="89"/>
    </row>
    <row r="202" s="93" customFormat="1" ht="15.75" spans="1:12">
      <c r="A202" s="64">
        <v>170</v>
      </c>
      <c r="B202" s="65" t="s">
        <v>16</v>
      </c>
      <c r="C202" s="75" t="s">
        <v>104</v>
      </c>
      <c r="D202" s="75" t="s">
        <v>462</v>
      </c>
      <c r="E202" s="75" t="s">
        <v>463</v>
      </c>
      <c r="F202" s="75" t="s">
        <v>464</v>
      </c>
      <c r="G202" s="75" t="s">
        <v>425</v>
      </c>
      <c r="H202" s="75"/>
      <c r="I202" s="75"/>
      <c r="J202" s="75"/>
      <c r="K202" s="75" t="s">
        <v>465</v>
      </c>
      <c r="L202" s="106"/>
    </row>
    <row r="203" s="93" customFormat="1" ht="15.75" spans="1:12">
      <c r="A203" s="64">
        <v>171</v>
      </c>
      <c r="B203" s="65" t="s">
        <v>16</v>
      </c>
      <c r="C203" s="75" t="s">
        <v>104</v>
      </c>
      <c r="D203" s="75" t="s">
        <v>466</v>
      </c>
      <c r="E203" s="75" t="s">
        <v>467</v>
      </c>
      <c r="F203" s="75" t="s">
        <v>468</v>
      </c>
      <c r="G203" s="75" t="s">
        <v>425</v>
      </c>
      <c r="H203" s="75"/>
      <c r="I203" s="75"/>
      <c r="J203" s="75"/>
      <c r="K203" s="75" t="s">
        <v>465</v>
      </c>
      <c r="L203" s="106"/>
    </row>
    <row r="204" s="53" customFormat="1" ht="15.75" spans="1:12">
      <c r="A204" s="64">
        <v>172</v>
      </c>
      <c r="B204" s="65" t="s">
        <v>16</v>
      </c>
      <c r="C204" s="75" t="s">
        <v>104</v>
      </c>
      <c r="D204" s="75" t="s">
        <v>469</v>
      </c>
      <c r="E204" s="75" t="s">
        <v>470</v>
      </c>
      <c r="F204" s="75" t="s">
        <v>444</v>
      </c>
      <c r="G204" s="75" t="s">
        <v>425</v>
      </c>
      <c r="H204" s="75"/>
      <c r="I204" s="75"/>
      <c r="J204" s="75"/>
      <c r="K204" s="75" t="s">
        <v>465</v>
      </c>
      <c r="L204" s="106"/>
    </row>
    <row r="205" s="53" customFormat="1" ht="15.75" spans="1:12">
      <c r="A205" s="64">
        <v>173</v>
      </c>
      <c r="B205" s="65" t="s">
        <v>16</v>
      </c>
      <c r="C205" s="75" t="s">
        <v>104</v>
      </c>
      <c r="D205" s="75" t="s">
        <v>471</v>
      </c>
      <c r="E205" s="75" t="s">
        <v>472</v>
      </c>
      <c r="F205" s="75" t="s">
        <v>444</v>
      </c>
      <c r="G205" s="75" t="s">
        <v>425</v>
      </c>
      <c r="H205" s="75"/>
      <c r="I205" s="75"/>
      <c r="J205" s="75"/>
      <c r="K205" s="75" t="s">
        <v>465</v>
      </c>
      <c r="L205" s="106"/>
    </row>
    <row r="206" s="53" customFormat="1" ht="15.75" spans="1:12">
      <c r="A206" s="64">
        <v>174</v>
      </c>
      <c r="B206" s="65" t="s">
        <v>16</v>
      </c>
      <c r="C206" s="75" t="s">
        <v>104</v>
      </c>
      <c r="D206" s="75" t="s">
        <v>473</v>
      </c>
      <c r="E206" s="75" t="s">
        <v>474</v>
      </c>
      <c r="F206" s="75" t="s">
        <v>444</v>
      </c>
      <c r="G206" s="75" t="s">
        <v>425</v>
      </c>
      <c r="H206" s="75"/>
      <c r="I206" s="75"/>
      <c r="J206" s="75"/>
      <c r="K206" s="75" t="s">
        <v>465</v>
      </c>
      <c r="L206" s="106"/>
    </row>
    <row r="207" s="53" customFormat="1" ht="15.75" spans="1:12">
      <c r="A207" s="64">
        <v>175</v>
      </c>
      <c r="B207" s="65" t="s">
        <v>16</v>
      </c>
      <c r="C207" s="75" t="s">
        <v>104</v>
      </c>
      <c r="D207" s="75" t="s">
        <v>475</v>
      </c>
      <c r="E207" s="75" t="s">
        <v>476</v>
      </c>
      <c r="F207" s="75" t="s">
        <v>444</v>
      </c>
      <c r="G207" s="75" t="s">
        <v>425</v>
      </c>
      <c r="H207" s="75"/>
      <c r="I207" s="75"/>
      <c r="J207" s="75"/>
      <c r="K207" s="75" t="s">
        <v>465</v>
      </c>
      <c r="L207" s="106"/>
    </row>
    <row r="208" s="53" customFormat="1" ht="15.75" spans="1:12">
      <c r="A208" s="64">
        <v>176</v>
      </c>
      <c r="B208" s="65" t="s">
        <v>16</v>
      </c>
      <c r="C208" s="75" t="s">
        <v>104</v>
      </c>
      <c r="D208" s="75" t="s">
        <v>477</v>
      </c>
      <c r="E208" s="75" t="s">
        <v>478</v>
      </c>
      <c r="F208" s="75" t="s">
        <v>479</v>
      </c>
      <c r="G208" s="75" t="s">
        <v>425</v>
      </c>
      <c r="H208" s="75"/>
      <c r="I208" s="75"/>
      <c r="J208" s="75"/>
      <c r="K208" s="75" t="s">
        <v>465</v>
      </c>
      <c r="L208" s="106"/>
    </row>
    <row r="209" s="53" customFormat="1" ht="15.75" spans="1:12">
      <c r="A209" s="64">
        <v>177</v>
      </c>
      <c r="B209" s="65" t="s">
        <v>16</v>
      </c>
      <c r="C209" s="75" t="s">
        <v>104</v>
      </c>
      <c r="D209" s="75" t="s">
        <v>480</v>
      </c>
      <c r="E209" s="75" t="s">
        <v>481</v>
      </c>
      <c r="F209" s="75" t="s">
        <v>444</v>
      </c>
      <c r="G209" s="75" t="s">
        <v>425</v>
      </c>
      <c r="H209" s="75"/>
      <c r="I209" s="75"/>
      <c r="J209" s="75"/>
      <c r="K209" s="75" t="s">
        <v>465</v>
      </c>
      <c r="L209" s="106"/>
    </row>
    <row r="210" s="53" customFormat="1" ht="15.75" spans="1:12">
      <c r="A210" s="64">
        <v>178</v>
      </c>
      <c r="B210" s="65" t="s">
        <v>16</v>
      </c>
      <c r="C210" s="75" t="s">
        <v>104</v>
      </c>
      <c r="D210" s="75" t="s">
        <v>482</v>
      </c>
      <c r="E210" s="75" t="s">
        <v>483</v>
      </c>
      <c r="F210" s="75" t="s">
        <v>444</v>
      </c>
      <c r="G210" s="75" t="s">
        <v>425</v>
      </c>
      <c r="H210" s="75"/>
      <c r="I210" s="75"/>
      <c r="J210" s="75"/>
      <c r="K210" s="75" t="s">
        <v>465</v>
      </c>
      <c r="L210" s="106"/>
    </row>
    <row r="211" s="53" customFormat="1" ht="15.75" spans="1:12">
      <c r="A211" s="64">
        <v>179</v>
      </c>
      <c r="B211" s="65" t="s">
        <v>16</v>
      </c>
      <c r="C211" s="75" t="s">
        <v>104</v>
      </c>
      <c r="D211" s="75" t="s">
        <v>484</v>
      </c>
      <c r="E211" s="75" t="s">
        <v>485</v>
      </c>
      <c r="F211" s="75" t="s">
        <v>444</v>
      </c>
      <c r="G211" s="75" t="s">
        <v>425</v>
      </c>
      <c r="H211" s="75"/>
      <c r="I211" s="75"/>
      <c r="J211" s="75"/>
      <c r="K211" s="75" t="s">
        <v>465</v>
      </c>
      <c r="L211" s="106"/>
    </row>
    <row r="212" s="54" customFormat="1" ht="15.75" spans="1:12">
      <c r="A212" s="64">
        <v>180</v>
      </c>
      <c r="B212" s="65" t="s">
        <v>16</v>
      </c>
      <c r="C212" s="77" t="s">
        <v>104</v>
      </c>
      <c r="D212" s="77" t="s">
        <v>486</v>
      </c>
      <c r="E212" s="77" t="s">
        <v>487</v>
      </c>
      <c r="F212" s="77" t="s">
        <v>488</v>
      </c>
      <c r="G212" s="77" t="s">
        <v>425</v>
      </c>
      <c r="H212" s="77"/>
      <c r="I212" s="77"/>
      <c r="J212" s="77"/>
      <c r="K212" s="77" t="s">
        <v>426</v>
      </c>
      <c r="L212" s="89"/>
    </row>
    <row r="213" s="54" customFormat="1" ht="15.75" spans="1:12">
      <c r="A213" s="64">
        <v>181</v>
      </c>
      <c r="B213" s="65" t="s">
        <v>16</v>
      </c>
      <c r="C213" s="77" t="s">
        <v>104</v>
      </c>
      <c r="D213" s="77" t="s">
        <v>489</v>
      </c>
      <c r="E213" s="77" t="s">
        <v>490</v>
      </c>
      <c r="F213" s="77" t="s">
        <v>449</v>
      </c>
      <c r="G213" s="77" t="s">
        <v>425</v>
      </c>
      <c r="H213" s="77"/>
      <c r="I213" s="77"/>
      <c r="J213" s="77"/>
      <c r="K213" s="77" t="s">
        <v>426</v>
      </c>
      <c r="L213" s="89"/>
    </row>
    <row r="214" s="54" customFormat="1" ht="15.75" spans="1:12">
      <c r="A214" s="64">
        <v>182</v>
      </c>
      <c r="B214" s="65" t="s">
        <v>16</v>
      </c>
      <c r="C214" s="77" t="s">
        <v>104</v>
      </c>
      <c r="D214" s="77" t="s">
        <v>491</v>
      </c>
      <c r="E214" s="77" t="s">
        <v>492</v>
      </c>
      <c r="F214" s="77" t="s">
        <v>493</v>
      </c>
      <c r="G214" s="77" t="s">
        <v>425</v>
      </c>
      <c r="H214" s="77"/>
      <c r="I214" s="77"/>
      <c r="J214" s="77"/>
      <c r="K214" s="77" t="s">
        <v>426</v>
      </c>
      <c r="L214" s="89"/>
    </row>
    <row r="215" s="54" customFormat="1" ht="15.75" spans="1:12">
      <c r="A215" s="64">
        <v>183</v>
      </c>
      <c r="B215" s="65" t="s">
        <v>16</v>
      </c>
      <c r="C215" s="77" t="s">
        <v>104</v>
      </c>
      <c r="D215" s="77" t="s">
        <v>494</v>
      </c>
      <c r="E215" s="77" t="s">
        <v>495</v>
      </c>
      <c r="F215" s="77" t="s">
        <v>496</v>
      </c>
      <c r="G215" s="77" t="s">
        <v>425</v>
      </c>
      <c r="H215" s="77"/>
      <c r="I215" s="77"/>
      <c r="J215" s="77"/>
      <c r="K215" s="77" t="s">
        <v>426</v>
      </c>
      <c r="L215" s="89"/>
    </row>
    <row r="216" s="54" customFormat="1" ht="15.75" spans="1:12">
      <c r="A216" s="64">
        <v>184</v>
      </c>
      <c r="B216" s="65" t="s">
        <v>16</v>
      </c>
      <c r="C216" s="77" t="s">
        <v>104</v>
      </c>
      <c r="D216" s="77" t="s">
        <v>497</v>
      </c>
      <c r="E216" s="77" t="s">
        <v>498</v>
      </c>
      <c r="F216" s="77" t="s">
        <v>449</v>
      </c>
      <c r="G216" s="77" t="s">
        <v>425</v>
      </c>
      <c r="H216" s="77"/>
      <c r="I216" s="77"/>
      <c r="J216" s="77"/>
      <c r="K216" s="77" t="s">
        <v>426</v>
      </c>
      <c r="L216" s="89"/>
    </row>
    <row r="217" s="54" customFormat="1" ht="15.75" spans="1:12">
      <c r="A217" s="64">
        <v>185</v>
      </c>
      <c r="B217" s="65" t="s">
        <v>16</v>
      </c>
      <c r="C217" s="77" t="s">
        <v>104</v>
      </c>
      <c r="D217" s="77" t="s">
        <v>499</v>
      </c>
      <c r="E217" s="77" t="s">
        <v>500</v>
      </c>
      <c r="F217" s="77" t="s">
        <v>444</v>
      </c>
      <c r="G217" s="77" t="s">
        <v>425</v>
      </c>
      <c r="H217" s="77"/>
      <c r="I217" s="77"/>
      <c r="J217" s="77"/>
      <c r="K217" s="77" t="s">
        <v>426</v>
      </c>
      <c r="L217" s="89"/>
    </row>
    <row r="218" s="54" customFormat="1" ht="15.75" spans="1:12">
      <c r="A218" s="64">
        <v>186</v>
      </c>
      <c r="B218" s="65" t="s">
        <v>16</v>
      </c>
      <c r="C218" s="77" t="s">
        <v>104</v>
      </c>
      <c r="D218" s="77" t="s">
        <v>501</v>
      </c>
      <c r="E218" s="77" t="s">
        <v>502</v>
      </c>
      <c r="F218" s="77" t="s">
        <v>449</v>
      </c>
      <c r="G218" s="77" t="s">
        <v>425</v>
      </c>
      <c r="H218" s="77"/>
      <c r="I218" s="77"/>
      <c r="J218" s="77"/>
      <c r="K218" s="77" t="s">
        <v>426</v>
      </c>
      <c r="L218" s="89"/>
    </row>
    <row r="219" s="54" customFormat="1" ht="15.75" spans="1:12">
      <c r="A219" s="64">
        <v>187</v>
      </c>
      <c r="B219" s="65" t="s">
        <v>16</v>
      </c>
      <c r="C219" s="77" t="s">
        <v>104</v>
      </c>
      <c r="D219" s="77" t="s">
        <v>503</v>
      </c>
      <c r="E219" s="77" t="s">
        <v>504</v>
      </c>
      <c r="F219" s="77" t="s">
        <v>444</v>
      </c>
      <c r="G219" s="77" t="s">
        <v>425</v>
      </c>
      <c r="H219" s="77"/>
      <c r="I219" s="77"/>
      <c r="J219" s="77"/>
      <c r="K219" s="77" t="s">
        <v>426</v>
      </c>
      <c r="L219" s="89"/>
    </row>
    <row r="220" s="54" customFormat="1" ht="15.75" spans="1:12">
      <c r="A220" s="64">
        <v>188</v>
      </c>
      <c r="B220" s="65" t="s">
        <v>16</v>
      </c>
      <c r="C220" s="77" t="s">
        <v>104</v>
      </c>
      <c r="D220" s="77" t="s">
        <v>505</v>
      </c>
      <c r="E220" s="77" t="s">
        <v>506</v>
      </c>
      <c r="F220" s="77" t="s">
        <v>444</v>
      </c>
      <c r="G220" s="77" t="s">
        <v>425</v>
      </c>
      <c r="H220" s="77"/>
      <c r="I220" s="77"/>
      <c r="J220" s="77"/>
      <c r="K220" s="77" t="s">
        <v>426</v>
      </c>
      <c r="L220" s="89"/>
    </row>
    <row r="221" ht="15.75" spans="1:12">
      <c r="A221" s="64">
        <v>189</v>
      </c>
      <c r="B221" s="65" t="s">
        <v>16</v>
      </c>
      <c r="C221" s="66" t="s">
        <v>104</v>
      </c>
      <c r="D221" s="66" t="s">
        <v>507</v>
      </c>
      <c r="E221" s="66" t="s">
        <v>508</v>
      </c>
      <c r="F221" s="66" t="s">
        <v>449</v>
      </c>
      <c r="G221" s="66" t="s">
        <v>425</v>
      </c>
      <c r="H221" s="66"/>
      <c r="I221" s="66"/>
      <c r="J221" s="66"/>
      <c r="K221" s="82" t="s">
        <v>48</v>
      </c>
      <c r="L221" s="66"/>
    </row>
    <row r="222" ht="15.75" spans="1:12">
      <c r="A222" s="64">
        <v>190</v>
      </c>
      <c r="B222" s="65" t="s">
        <v>16</v>
      </c>
      <c r="C222" s="66" t="s">
        <v>104</v>
      </c>
      <c r="D222" s="66" t="s">
        <v>509</v>
      </c>
      <c r="E222" s="66" t="s">
        <v>510</v>
      </c>
      <c r="F222" s="66" t="s">
        <v>479</v>
      </c>
      <c r="G222" s="66" t="s">
        <v>425</v>
      </c>
      <c r="H222" s="66"/>
      <c r="I222" s="66"/>
      <c r="J222" s="66"/>
      <c r="K222" s="82" t="s">
        <v>511</v>
      </c>
      <c r="L222" s="66"/>
    </row>
    <row r="223" customFormat="1" ht="15.75" spans="1:13">
      <c r="A223" s="64">
        <v>191</v>
      </c>
      <c r="B223" s="65" t="s">
        <v>16</v>
      </c>
      <c r="C223" s="115" t="s">
        <v>104</v>
      </c>
      <c r="D223" s="115" t="s">
        <v>512</v>
      </c>
      <c r="E223" s="115" t="s">
        <v>513</v>
      </c>
      <c r="F223" s="115" t="s">
        <v>514</v>
      </c>
      <c r="G223" s="115" t="s">
        <v>425</v>
      </c>
      <c r="H223" s="116"/>
      <c r="I223" s="116"/>
      <c r="J223" s="116"/>
      <c r="K223" s="82" t="s">
        <v>511</v>
      </c>
      <c r="L223" s="117"/>
      <c r="M223" s="118"/>
    </row>
    <row r="224" customFormat="1" ht="15.75" spans="1:13">
      <c r="A224" s="64">
        <v>192</v>
      </c>
      <c r="B224" s="65" t="s">
        <v>16</v>
      </c>
      <c r="C224" s="115" t="s">
        <v>104</v>
      </c>
      <c r="D224" s="115" t="s">
        <v>515</v>
      </c>
      <c r="E224" s="115" t="s">
        <v>516</v>
      </c>
      <c r="F224" s="115" t="s">
        <v>517</v>
      </c>
      <c r="G224" s="115" t="s">
        <v>425</v>
      </c>
      <c r="H224" s="116"/>
      <c r="I224" s="116"/>
      <c r="J224" s="116"/>
      <c r="K224" s="82" t="s">
        <v>511</v>
      </c>
      <c r="L224" s="117"/>
      <c r="M224" s="118"/>
    </row>
    <row r="225" customFormat="1" ht="15.75" spans="1:13">
      <c r="A225" s="64">
        <v>193</v>
      </c>
      <c r="B225" s="65" t="s">
        <v>16</v>
      </c>
      <c r="C225" s="115" t="s">
        <v>104</v>
      </c>
      <c r="D225" s="115" t="s">
        <v>518</v>
      </c>
      <c r="E225" s="115" t="s">
        <v>519</v>
      </c>
      <c r="F225" s="115" t="s">
        <v>520</v>
      </c>
      <c r="G225" s="115" t="s">
        <v>425</v>
      </c>
      <c r="H225" s="116"/>
      <c r="I225" s="116"/>
      <c r="J225" s="116"/>
      <c r="K225" s="82" t="s">
        <v>511</v>
      </c>
      <c r="L225" s="117"/>
      <c r="M225" s="118"/>
    </row>
    <row r="226" customFormat="1" ht="15.75" spans="1:13">
      <c r="A226" s="64">
        <v>194</v>
      </c>
      <c r="B226" s="65" t="s">
        <v>16</v>
      </c>
      <c r="C226" s="115" t="s">
        <v>104</v>
      </c>
      <c r="D226" s="115" t="s">
        <v>521</v>
      </c>
      <c r="E226" s="115" t="s">
        <v>522</v>
      </c>
      <c r="F226" s="115" t="s">
        <v>523</v>
      </c>
      <c r="G226" s="115" t="s">
        <v>425</v>
      </c>
      <c r="H226" s="116"/>
      <c r="I226" s="116"/>
      <c r="J226" s="116"/>
      <c r="K226" s="82" t="s">
        <v>511</v>
      </c>
      <c r="L226" s="117"/>
      <c r="M226" s="118"/>
    </row>
    <row r="227" customFormat="1" ht="15.75" spans="1:13">
      <c r="A227" s="64">
        <v>195</v>
      </c>
      <c r="B227" s="65" t="s">
        <v>16</v>
      </c>
      <c r="C227" s="115" t="s">
        <v>104</v>
      </c>
      <c r="D227" s="115" t="s">
        <v>524</v>
      </c>
      <c r="E227" s="115" t="s">
        <v>525</v>
      </c>
      <c r="F227" s="115" t="s">
        <v>523</v>
      </c>
      <c r="G227" s="115" t="s">
        <v>425</v>
      </c>
      <c r="H227" s="116"/>
      <c r="I227" s="116"/>
      <c r="J227" s="116"/>
      <c r="K227" s="82" t="s">
        <v>511</v>
      </c>
      <c r="L227" s="117"/>
      <c r="M227" s="118"/>
    </row>
    <row r="228" customFormat="1" ht="15.75" spans="1:13">
      <c r="A228" s="64">
        <v>196</v>
      </c>
      <c r="B228" s="65" t="s">
        <v>16</v>
      </c>
      <c r="C228" s="115" t="s">
        <v>104</v>
      </c>
      <c r="D228" s="115" t="s">
        <v>526</v>
      </c>
      <c r="E228" s="115" t="s">
        <v>527</v>
      </c>
      <c r="F228" s="115" t="s">
        <v>528</v>
      </c>
      <c r="G228" s="115" t="s">
        <v>425</v>
      </c>
      <c r="H228" s="116"/>
      <c r="I228" s="116"/>
      <c r="J228" s="116"/>
      <c r="K228" s="82" t="s">
        <v>511</v>
      </c>
      <c r="L228" s="117"/>
      <c r="M228" s="118"/>
    </row>
    <row r="229" customFormat="1" ht="15.75" spans="1:13">
      <c r="A229" s="64">
        <v>197</v>
      </c>
      <c r="B229" s="65" t="s">
        <v>16</v>
      </c>
      <c r="C229" s="115" t="s">
        <v>104</v>
      </c>
      <c r="D229" s="115" t="s">
        <v>529</v>
      </c>
      <c r="E229" s="115" t="s">
        <v>530</v>
      </c>
      <c r="F229" s="115" t="s">
        <v>531</v>
      </c>
      <c r="G229" s="115" t="s">
        <v>425</v>
      </c>
      <c r="H229" s="116"/>
      <c r="I229" s="116"/>
      <c r="J229" s="116"/>
      <c r="K229" s="82" t="s">
        <v>511</v>
      </c>
      <c r="L229" s="117"/>
      <c r="M229" s="118"/>
    </row>
    <row r="230" customFormat="1" ht="15.75" spans="1:13">
      <c r="A230" s="64">
        <v>198</v>
      </c>
      <c r="B230" s="65" t="s">
        <v>16</v>
      </c>
      <c r="C230" s="115" t="s">
        <v>104</v>
      </c>
      <c r="D230" s="115" t="s">
        <v>532</v>
      </c>
      <c r="E230" s="115" t="s">
        <v>533</v>
      </c>
      <c r="F230" s="115" t="s">
        <v>362</v>
      </c>
      <c r="G230" s="115" t="s">
        <v>425</v>
      </c>
      <c r="H230" s="116"/>
      <c r="I230" s="116"/>
      <c r="J230" s="116"/>
      <c r="K230" s="82" t="s">
        <v>511</v>
      </c>
      <c r="L230" s="117"/>
      <c r="M230" s="118"/>
    </row>
    <row r="231" customFormat="1" ht="15.75" spans="1:13">
      <c r="A231" s="64">
        <v>199</v>
      </c>
      <c r="B231" s="65" t="s">
        <v>16</v>
      </c>
      <c r="C231" s="115" t="s">
        <v>104</v>
      </c>
      <c r="D231" s="115" t="s">
        <v>534</v>
      </c>
      <c r="E231" s="115" t="s">
        <v>535</v>
      </c>
      <c r="F231" s="115" t="s">
        <v>373</v>
      </c>
      <c r="G231" s="115" t="s">
        <v>425</v>
      </c>
      <c r="H231" s="116"/>
      <c r="I231" s="116"/>
      <c r="J231" s="116"/>
      <c r="K231" s="82" t="s">
        <v>511</v>
      </c>
      <c r="L231" s="117"/>
      <c r="M231" s="118"/>
    </row>
    <row r="232" customFormat="1" ht="15.75" spans="1:13">
      <c r="A232" s="64">
        <v>200</v>
      </c>
      <c r="B232" s="65" t="s">
        <v>16</v>
      </c>
      <c r="C232" s="115" t="s">
        <v>104</v>
      </c>
      <c r="D232" s="115" t="s">
        <v>536</v>
      </c>
      <c r="E232" s="115" t="s">
        <v>537</v>
      </c>
      <c r="F232" s="115" t="s">
        <v>538</v>
      </c>
      <c r="G232" s="115" t="s">
        <v>425</v>
      </c>
      <c r="H232" s="116"/>
      <c r="I232" s="116"/>
      <c r="J232" s="116"/>
      <c r="K232" s="82" t="s">
        <v>511</v>
      </c>
      <c r="L232" s="117"/>
      <c r="M232" s="118"/>
    </row>
    <row r="233" customFormat="1" ht="15.75" spans="1:13">
      <c r="A233" s="64">
        <v>201</v>
      </c>
      <c r="B233" s="65" t="s">
        <v>16</v>
      </c>
      <c r="C233" s="115" t="s">
        <v>104</v>
      </c>
      <c r="D233" s="115" t="s">
        <v>539</v>
      </c>
      <c r="E233" s="115" t="s">
        <v>540</v>
      </c>
      <c r="F233" s="115" t="s">
        <v>373</v>
      </c>
      <c r="G233" s="115" t="s">
        <v>425</v>
      </c>
      <c r="H233" s="116"/>
      <c r="I233" s="116"/>
      <c r="J233" s="116"/>
      <c r="K233" s="82" t="s">
        <v>511</v>
      </c>
      <c r="L233" s="117"/>
      <c r="M233" s="118"/>
    </row>
    <row r="234" customFormat="1" ht="15.75" spans="1:13">
      <c r="A234" s="64">
        <v>202</v>
      </c>
      <c r="B234" s="65" t="s">
        <v>16</v>
      </c>
      <c r="C234" s="115" t="s">
        <v>104</v>
      </c>
      <c r="D234" s="115" t="s">
        <v>541</v>
      </c>
      <c r="E234" s="115" t="s">
        <v>542</v>
      </c>
      <c r="F234" s="115" t="s">
        <v>523</v>
      </c>
      <c r="G234" s="115" t="s">
        <v>425</v>
      </c>
      <c r="H234" s="116"/>
      <c r="I234" s="116"/>
      <c r="J234" s="116"/>
      <c r="K234" s="82" t="s">
        <v>511</v>
      </c>
      <c r="L234" s="117"/>
      <c r="M234" s="118"/>
    </row>
    <row r="235" customFormat="1" ht="15.75" spans="1:13">
      <c r="A235" s="64">
        <v>203</v>
      </c>
      <c r="B235" s="65" t="s">
        <v>16</v>
      </c>
      <c r="C235" s="115" t="s">
        <v>104</v>
      </c>
      <c r="D235" s="115" t="s">
        <v>543</v>
      </c>
      <c r="E235" s="115" t="s">
        <v>544</v>
      </c>
      <c r="F235" s="115" t="s">
        <v>520</v>
      </c>
      <c r="G235" s="115" t="s">
        <v>425</v>
      </c>
      <c r="H235" s="116"/>
      <c r="I235" s="116"/>
      <c r="J235" s="116"/>
      <c r="K235" s="82" t="s">
        <v>511</v>
      </c>
      <c r="L235" s="117"/>
      <c r="M235" s="118"/>
    </row>
    <row r="236" customFormat="1" ht="15.75" spans="1:13">
      <c r="A236" s="64">
        <v>204</v>
      </c>
      <c r="B236" s="65" t="s">
        <v>16</v>
      </c>
      <c r="C236" s="115" t="s">
        <v>104</v>
      </c>
      <c r="D236" s="115" t="s">
        <v>545</v>
      </c>
      <c r="E236" s="115" t="s">
        <v>546</v>
      </c>
      <c r="F236" s="115" t="s">
        <v>547</v>
      </c>
      <c r="G236" s="115" t="s">
        <v>425</v>
      </c>
      <c r="H236" s="116"/>
      <c r="I236" s="116"/>
      <c r="J236" s="116"/>
      <c r="K236" s="82" t="s">
        <v>511</v>
      </c>
      <c r="L236" s="117"/>
      <c r="M236" s="118"/>
    </row>
    <row r="237" customFormat="1" ht="15.75" spans="1:13">
      <c r="A237" s="64">
        <v>205</v>
      </c>
      <c r="B237" s="65" t="s">
        <v>16</v>
      </c>
      <c r="C237" s="115" t="s">
        <v>104</v>
      </c>
      <c r="D237" s="115" t="s">
        <v>548</v>
      </c>
      <c r="E237" s="115" t="s">
        <v>549</v>
      </c>
      <c r="F237" s="115" t="s">
        <v>550</v>
      </c>
      <c r="G237" s="115" t="s">
        <v>425</v>
      </c>
      <c r="H237" s="116"/>
      <c r="I237" s="116"/>
      <c r="J237" s="116"/>
      <c r="K237" s="82" t="s">
        <v>511</v>
      </c>
      <c r="L237" s="117"/>
      <c r="M237" s="118"/>
    </row>
    <row r="238" customFormat="1" ht="15.75" spans="1:13">
      <c r="A238" s="64">
        <v>206</v>
      </c>
      <c r="B238" s="65" t="s">
        <v>16</v>
      </c>
      <c r="C238" s="115" t="s">
        <v>104</v>
      </c>
      <c r="D238" s="115" t="s">
        <v>551</v>
      </c>
      <c r="E238" s="115" t="s">
        <v>549</v>
      </c>
      <c r="F238" s="115" t="s">
        <v>550</v>
      </c>
      <c r="G238" s="115" t="s">
        <v>425</v>
      </c>
      <c r="H238" s="116"/>
      <c r="I238" s="116"/>
      <c r="J238" s="116"/>
      <c r="K238" s="82" t="s">
        <v>511</v>
      </c>
      <c r="L238" s="117"/>
      <c r="M238" s="118"/>
    </row>
    <row r="239" customFormat="1" ht="15.75" spans="1:13">
      <c r="A239" s="64">
        <v>207</v>
      </c>
      <c r="B239" s="65" t="s">
        <v>16</v>
      </c>
      <c r="C239" s="115" t="s">
        <v>104</v>
      </c>
      <c r="D239" s="115" t="s">
        <v>552</v>
      </c>
      <c r="E239" s="115" t="s">
        <v>553</v>
      </c>
      <c r="F239" s="115" t="s">
        <v>538</v>
      </c>
      <c r="G239" s="115" t="s">
        <v>425</v>
      </c>
      <c r="H239" s="116"/>
      <c r="I239" s="116"/>
      <c r="J239" s="116"/>
      <c r="K239" s="82" t="s">
        <v>511</v>
      </c>
      <c r="L239" s="117"/>
      <c r="M239" s="118"/>
    </row>
    <row r="240" customFormat="1" ht="15.75" spans="1:13">
      <c r="A240" s="64">
        <v>208</v>
      </c>
      <c r="B240" s="65" t="s">
        <v>16</v>
      </c>
      <c r="C240" s="115" t="s">
        <v>104</v>
      </c>
      <c r="D240" s="115" t="s">
        <v>554</v>
      </c>
      <c r="E240" s="115" t="s">
        <v>555</v>
      </c>
      <c r="F240" s="115" t="s">
        <v>556</v>
      </c>
      <c r="G240" s="115" t="s">
        <v>425</v>
      </c>
      <c r="H240" s="116"/>
      <c r="I240" s="116"/>
      <c r="J240" s="116"/>
      <c r="K240" s="82" t="s">
        <v>511</v>
      </c>
      <c r="L240" s="117"/>
      <c r="M240" s="118"/>
    </row>
    <row r="241" customFormat="1" ht="15.75" spans="1:13">
      <c r="A241" s="64">
        <v>209</v>
      </c>
      <c r="B241" s="65" t="s">
        <v>16</v>
      </c>
      <c r="C241" s="115" t="s">
        <v>104</v>
      </c>
      <c r="D241" s="115" t="s">
        <v>557</v>
      </c>
      <c r="E241" s="115" t="s">
        <v>558</v>
      </c>
      <c r="F241" s="115" t="s">
        <v>559</v>
      </c>
      <c r="G241" s="115" t="s">
        <v>425</v>
      </c>
      <c r="H241" s="116"/>
      <c r="I241" s="116"/>
      <c r="J241" s="116"/>
      <c r="K241" s="82" t="s">
        <v>511</v>
      </c>
      <c r="L241" s="117"/>
      <c r="M241" s="118"/>
    </row>
    <row r="242" customFormat="1" ht="15.75" spans="1:13">
      <c r="A242" s="64">
        <v>210</v>
      </c>
      <c r="B242" s="65" t="s">
        <v>16</v>
      </c>
      <c r="C242" s="115" t="s">
        <v>104</v>
      </c>
      <c r="D242" s="115" t="s">
        <v>560</v>
      </c>
      <c r="E242" s="115" t="s">
        <v>561</v>
      </c>
      <c r="F242" s="115" t="s">
        <v>444</v>
      </c>
      <c r="G242" s="115" t="s">
        <v>425</v>
      </c>
      <c r="H242" s="116"/>
      <c r="I242" s="116"/>
      <c r="J242" s="116"/>
      <c r="K242" s="82" t="s">
        <v>511</v>
      </c>
      <c r="L242" s="117"/>
      <c r="M242" s="118"/>
    </row>
    <row r="243" customFormat="1" ht="15.75" spans="1:13">
      <c r="A243" s="64">
        <v>211</v>
      </c>
      <c r="B243" s="65" t="s">
        <v>16</v>
      </c>
      <c r="C243" s="115" t="s">
        <v>104</v>
      </c>
      <c r="D243" s="115" t="s">
        <v>562</v>
      </c>
      <c r="E243" s="115" t="s">
        <v>563</v>
      </c>
      <c r="F243" s="115" t="s">
        <v>564</v>
      </c>
      <c r="G243" s="115" t="s">
        <v>425</v>
      </c>
      <c r="H243" s="116"/>
      <c r="I243" s="116"/>
      <c r="J243" s="116"/>
      <c r="K243" s="82" t="s">
        <v>511</v>
      </c>
      <c r="L243" s="117"/>
      <c r="M243" s="118"/>
    </row>
    <row r="244" customFormat="1" ht="15.75" spans="1:13">
      <c r="A244" s="64">
        <v>212</v>
      </c>
      <c r="B244" s="65" t="s">
        <v>16</v>
      </c>
      <c r="C244" s="115" t="s">
        <v>104</v>
      </c>
      <c r="D244" s="115" t="s">
        <v>565</v>
      </c>
      <c r="E244" s="115" t="s">
        <v>566</v>
      </c>
      <c r="F244" s="115" t="s">
        <v>559</v>
      </c>
      <c r="G244" s="115" t="s">
        <v>425</v>
      </c>
      <c r="H244" s="116"/>
      <c r="I244" s="116"/>
      <c r="J244" s="116"/>
      <c r="K244" s="82" t="s">
        <v>511</v>
      </c>
      <c r="L244" s="117"/>
      <c r="M244" s="118"/>
    </row>
    <row r="245" customFormat="1" ht="15.75" spans="1:13">
      <c r="A245" s="64">
        <v>213</v>
      </c>
      <c r="B245" s="65" t="s">
        <v>16</v>
      </c>
      <c r="C245" s="115" t="s">
        <v>104</v>
      </c>
      <c r="D245" s="115" t="s">
        <v>567</v>
      </c>
      <c r="E245" s="115" t="s">
        <v>568</v>
      </c>
      <c r="F245" s="115" t="s">
        <v>569</v>
      </c>
      <c r="G245" s="115" t="s">
        <v>425</v>
      </c>
      <c r="H245" s="116"/>
      <c r="I245" s="116"/>
      <c r="J245" s="116"/>
      <c r="K245" s="82" t="s">
        <v>511</v>
      </c>
      <c r="L245" s="117"/>
      <c r="M245" s="118"/>
    </row>
    <row r="246" s="52" customFormat="1" ht="15.75" spans="1:12">
      <c r="A246" s="64">
        <v>214</v>
      </c>
      <c r="B246" s="65" t="s">
        <v>16</v>
      </c>
      <c r="C246" s="66" t="s">
        <v>570</v>
      </c>
      <c r="D246" s="66" t="s">
        <v>571</v>
      </c>
      <c r="E246" s="66" t="s">
        <v>572</v>
      </c>
      <c r="F246" s="66" t="s">
        <v>573</v>
      </c>
      <c r="G246" s="66" t="s">
        <v>425</v>
      </c>
      <c r="H246" s="66"/>
      <c r="I246" s="66"/>
      <c r="J246" s="66"/>
      <c r="K246" s="82" t="s">
        <v>77</v>
      </c>
      <c r="L246" s="66"/>
    </row>
    <row r="247" s="52" customFormat="1" ht="30.75" spans="1:12">
      <c r="A247" s="64">
        <v>215</v>
      </c>
      <c r="B247" s="65" t="s">
        <v>16</v>
      </c>
      <c r="C247" s="66" t="s">
        <v>570</v>
      </c>
      <c r="D247" s="66" t="s">
        <v>574</v>
      </c>
      <c r="E247" s="66" t="s">
        <v>575</v>
      </c>
      <c r="F247" s="66" t="s">
        <v>373</v>
      </c>
      <c r="G247" s="66" t="s">
        <v>425</v>
      </c>
      <c r="H247" s="66"/>
      <c r="I247" s="66"/>
      <c r="J247" s="66"/>
      <c r="K247" s="82" t="s">
        <v>77</v>
      </c>
      <c r="L247" s="66" t="s">
        <v>422</v>
      </c>
    </row>
    <row r="248" s="52" customFormat="1" ht="15.75" spans="1:12">
      <c r="A248" s="64">
        <v>216</v>
      </c>
      <c r="B248" s="65" t="s">
        <v>16</v>
      </c>
      <c r="C248" s="66" t="s">
        <v>570</v>
      </c>
      <c r="D248" s="66" t="s">
        <v>576</v>
      </c>
      <c r="E248" s="66" t="s">
        <v>577</v>
      </c>
      <c r="F248" s="66" t="s">
        <v>373</v>
      </c>
      <c r="G248" s="66" t="s">
        <v>425</v>
      </c>
      <c r="H248" s="66"/>
      <c r="I248" s="66"/>
      <c r="J248" s="66"/>
      <c r="K248" s="82" t="s">
        <v>77</v>
      </c>
      <c r="L248" s="66"/>
    </row>
    <row r="249" s="52" customFormat="1" ht="30.75" spans="1:12">
      <c r="A249" s="64">
        <v>217</v>
      </c>
      <c r="B249" s="65" t="s">
        <v>16</v>
      </c>
      <c r="C249" s="66" t="s">
        <v>570</v>
      </c>
      <c r="D249" s="66" t="s">
        <v>578</v>
      </c>
      <c r="E249" s="66" t="s">
        <v>579</v>
      </c>
      <c r="F249" s="66" t="s">
        <v>550</v>
      </c>
      <c r="G249" s="66" t="s">
        <v>425</v>
      </c>
      <c r="H249" s="66"/>
      <c r="I249" s="66"/>
      <c r="J249" s="66"/>
      <c r="K249" s="82" t="s">
        <v>77</v>
      </c>
      <c r="L249" s="66"/>
    </row>
    <row r="250" s="52" customFormat="1" ht="30.75" spans="1:12">
      <c r="A250" s="64">
        <v>218</v>
      </c>
      <c r="B250" s="65" t="s">
        <v>16</v>
      </c>
      <c r="C250" s="66" t="s">
        <v>570</v>
      </c>
      <c r="D250" s="66" t="s">
        <v>580</v>
      </c>
      <c r="E250" s="66" t="s">
        <v>581</v>
      </c>
      <c r="F250" s="66" t="s">
        <v>538</v>
      </c>
      <c r="G250" s="66" t="s">
        <v>425</v>
      </c>
      <c r="H250" s="66"/>
      <c r="I250" s="66"/>
      <c r="J250" s="66"/>
      <c r="K250" s="82" t="s">
        <v>77</v>
      </c>
      <c r="L250" s="66"/>
    </row>
    <row r="251" s="52" customFormat="1" ht="15.75" spans="1:12">
      <c r="A251" s="64">
        <v>219</v>
      </c>
      <c r="B251" s="65" t="s">
        <v>16</v>
      </c>
      <c r="C251" s="66" t="s">
        <v>570</v>
      </c>
      <c r="D251" s="66" t="s">
        <v>582</v>
      </c>
      <c r="E251" s="66" t="s">
        <v>583</v>
      </c>
      <c r="F251" s="66" t="s">
        <v>362</v>
      </c>
      <c r="G251" s="66" t="s">
        <v>425</v>
      </c>
      <c r="H251" s="66"/>
      <c r="I251" s="66"/>
      <c r="J251" s="66"/>
      <c r="K251" s="82" t="s">
        <v>77</v>
      </c>
      <c r="L251" s="66"/>
    </row>
    <row r="252" s="52" customFormat="1" ht="15.75" spans="1:12">
      <c r="A252" s="64">
        <v>220</v>
      </c>
      <c r="B252" s="65" t="s">
        <v>16</v>
      </c>
      <c r="C252" s="66" t="s">
        <v>570</v>
      </c>
      <c r="D252" s="66" t="s">
        <v>584</v>
      </c>
      <c r="E252" s="66" t="s">
        <v>585</v>
      </c>
      <c r="F252" s="66" t="s">
        <v>373</v>
      </c>
      <c r="G252" s="66" t="s">
        <v>425</v>
      </c>
      <c r="H252" s="66"/>
      <c r="I252" s="66"/>
      <c r="J252" s="66"/>
      <c r="K252" s="82" t="s">
        <v>77</v>
      </c>
      <c r="L252" s="66"/>
    </row>
    <row r="253" s="52" customFormat="1" ht="15.75" spans="1:12">
      <c r="A253" s="64">
        <v>221</v>
      </c>
      <c r="B253" s="65" t="s">
        <v>16</v>
      </c>
      <c r="C253" s="66" t="s">
        <v>570</v>
      </c>
      <c r="D253" s="66" t="s">
        <v>586</v>
      </c>
      <c r="E253" s="66" t="s">
        <v>587</v>
      </c>
      <c r="F253" s="66" t="s">
        <v>362</v>
      </c>
      <c r="G253" s="66" t="s">
        <v>425</v>
      </c>
      <c r="H253" s="66"/>
      <c r="I253" s="66"/>
      <c r="J253" s="66"/>
      <c r="K253" s="82" t="s">
        <v>77</v>
      </c>
      <c r="L253" s="66"/>
    </row>
    <row r="254" s="52" customFormat="1" ht="15.75" spans="1:12">
      <c r="A254" s="64">
        <v>222</v>
      </c>
      <c r="B254" s="65" t="s">
        <v>16</v>
      </c>
      <c r="C254" s="66" t="s">
        <v>570</v>
      </c>
      <c r="D254" s="66" t="s">
        <v>588</v>
      </c>
      <c r="E254" s="66" t="s">
        <v>589</v>
      </c>
      <c r="F254" s="66" t="s">
        <v>373</v>
      </c>
      <c r="G254" s="66" t="s">
        <v>425</v>
      </c>
      <c r="H254" s="66"/>
      <c r="I254" s="66"/>
      <c r="J254" s="66"/>
      <c r="K254" s="82" t="s">
        <v>77</v>
      </c>
      <c r="L254" s="66"/>
    </row>
    <row r="255" s="52" customFormat="1" ht="15.75" spans="1:12">
      <c r="A255" s="64">
        <v>223</v>
      </c>
      <c r="B255" s="65" t="s">
        <v>16</v>
      </c>
      <c r="C255" s="66" t="s">
        <v>570</v>
      </c>
      <c r="D255" s="66" t="s">
        <v>590</v>
      </c>
      <c r="E255" s="66" t="s">
        <v>591</v>
      </c>
      <c r="F255" s="66" t="s">
        <v>373</v>
      </c>
      <c r="G255" s="66" t="s">
        <v>425</v>
      </c>
      <c r="H255" s="66"/>
      <c r="I255" s="66"/>
      <c r="J255" s="66"/>
      <c r="K255" s="82" t="s">
        <v>77</v>
      </c>
      <c r="L255" s="66"/>
    </row>
    <row r="256" s="52" customFormat="1" ht="15.75" spans="1:12">
      <c r="A256" s="64">
        <v>224</v>
      </c>
      <c r="B256" s="65" t="s">
        <v>16</v>
      </c>
      <c r="C256" s="66" t="s">
        <v>570</v>
      </c>
      <c r="D256" s="66" t="s">
        <v>592</v>
      </c>
      <c r="E256" s="66" t="s">
        <v>593</v>
      </c>
      <c r="F256" s="66" t="s">
        <v>373</v>
      </c>
      <c r="G256" s="66" t="s">
        <v>425</v>
      </c>
      <c r="H256" s="66"/>
      <c r="I256" s="66"/>
      <c r="J256" s="66"/>
      <c r="K256" s="82" t="s">
        <v>77</v>
      </c>
      <c r="L256" s="66"/>
    </row>
    <row r="257" s="52" customFormat="1" ht="15.75" spans="1:12">
      <c r="A257" s="64">
        <v>225</v>
      </c>
      <c r="B257" s="65" t="s">
        <v>16</v>
      </c>
      <c r="C257" s="66" t="s">
        <v>570</v>
      </c>
      <c r="D257" s="66" t="s">
        <v>594</v>
      </c>
      <c r="E257" s="66" t="s">
        <v>415</v>
      </c>
      <c r="F257" s="66" t="s">
        <v>373</v>
      </c>
      <c r="G257" s="66" t="s">
        <v>425</v>
      </c>
      <c r="H257" s="66"/>
      <c r="I257" s="66"/>
      <c r="J257" s="66"/>
      <c r="K257" s="82" t="s">
        <v>77</v>
      </c>
      <c r="L257" s="66"/>
    </row>
    <row r="258" s="52" customFormat="1" ht="14.25" customHeight="1" spans="1:12">
      <c r="A258" s="64">
        <v>226</v>
      </c>
      <c r="B258" s="65" t="s">
        <v>16</v>
      </c>
      <c r="C258" s="66" t="s">
        <v>570</v>
      </c>
      <c r="D258" s="66" t="s">
        <v>595</v>
      </c>
      <c r="E258" s="66" t="s">
        <v>596</v>
      </c>
      <c r="F258" s="66" t="s">
        <v>373</v>
      </c>
      <c r="G258" s="66" t="s">
        <v>425</v>
      </c>
      <c r="H258" s="66"/>
      <c r="I258" s="66"/>
      <c r="J258" s="66"/>
      <c r="K258" s="82" t="s">
        <v>77</v>
      </c>
      <c r="L258" s="66" t="s">
        <v>422</v>
      </c>
    </row>
    <row r="259" s="52" customFormat="1" ht="31.5" customHeight="1" spans="1:12">
      <c r="A259" s="64">
        <v>227</v>
      </c>
      <c r="B259" s="65" t="s">
        <v>16</v>
      </c>
      <c r="C259" s="66" t="s">
        <v>570</v>
      </c>
      <c r="D259" s="66" t="s">
        <v>597</v>
      </c>
      <c r="E259" s="66" t="s">
        <v>598</v>
      </c>
      <c r="F259" s="66" t="s">
        <v>373</v>
      </c>
      <c r="G259" s="66" t="s">
        <v>425</v>
      </c>
      <c r="H259" s="66"/>
      <c r="I259" s="66"/>
      <c r="J259" s="66"/>
      <c r="K259" s="82" t="s">
        <v>77</v>
      </c>
      <c r="L259" s="66" t="s">
        <v>599</v>
      </c>
    </row>
    <row r="260" s="52" customFormat="1" ht="15.75" spans="1:12">
      <c r="A260" s="64">
        <v>228</v>
      </c>
      <c r="B260" s="65" t="s">
        <v>16</v>
      </c>
      <c r="C260" s="66" t="s">
        <v>570</v>
      </c>
      <c r="D260" s="66" t="s">
        <v>600</v>
      </c>
      <c r="E260" s="66" t="s">
        <v>601</v>
      </c>
      <c r="F260" s="66" t="s">
        <v>362</v>
      </c>
      <c r="G260" s="66" t="s">
        <v>425</v>
      </c>
      <c r="H260" s="66"/>
      <c r="I260" s="66"/>
      <c r="J260" s="66"/>
      <c r="K260" s="82" t="s">
        <v>77</v>
      </c>
      <c r="L260" s="66"/>
    </row>
    <row r="261" ht="15.75" spans="1:12">
      <c r="A261" s="63" t="s">
        <v>602</v>
      </c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</row>
    <row r="262" ht="15.75" spans="1:12">
      <c r="A262" s="64">
        <v>1</v>
      </c>
      <c r="B262" s="65" t="s">
        <v>39</v>
      </c>
      <c r="C262" s="66" t="s">
        <v>111</v>
      </c>
      <c r="D262" s="66" t="s">
        <v>603</v>
      </c>
      <c r="E262" s="66" t="s">
        <v>604</v>
      </c>
      <c r="F262" s="66" t="s">
        <v>605</v>
      </c>
      <c r="G262" s="66" t="s">
        <v>114</v>
      </c>
      <c r="H262" s="66"/>
      <c r="I262" s="66"/>
      <c r="J262" s="66"/>
      <c r="K262" s="82" t="s">
        <v>43</v>
      </c>
      <c r="L262" s="66"/>
    </row>
    <row r="263" ht="15.75" spans="1:12">
      <c r="A263" s="64">
        <v>2</v>
      </c>
      <c r="B263" s="65" t="s">
        <v>39</v>
      </c>
      <c r="C263" s="66" t="s">
        <v>111</v>
      </c>
      <c r="D263" s="66" t="s">
        <v>606</v>
      </c>
      <c r="E263" s="66" t="s">
        <v>604</v>
      </c>
      <c r="F263" s="66" t="s">
        <v>605</v>
      </c>
      <c r="G263" s="66" t="s">
        <v>114</v>
      </c>
      <c r="H263" s="66"/>
      <c r="I263" s="66"/>
      <c r="J263" s="66"/>
      <c r="K263" s="82" t="s">
        <v>43</v>
      </c>
      <c r="L263" s="66"/>
    </row>
    <row r="264" ht="15.75" spans="1:12">
      <c r="A264" s="64">
        <v>3</v>
      </c>
      <c r="B264" s="65" t="s">
        <v>39</v>
      </c>
      <c r="C264" s="66" t="s">
        <v>111</v>
      </c>
      <c r="D264" s="66" t="s">
        <v>607</v>
      </c>
      <c r="E264" s="66" t="s">
        <v>608</v>
      </c>
      <c r="F264" s="66" t="s">
        <v>609</v>
      </c>
      <c r="G264" s="66" t="s">
        <v>114</v>
      </c>
      <c r="H264" s="66"/>
      <c r="I264" s="66"/>
      <c r="J264" s="66"/>
      <c r="K264" s="82" t="s">
        <v>43</v>
      </c>
      <c r="L264" s="66"/>
    </row>
    <row r="265" ht="31.5" spans="1:12">
      <c r="A265" s="64">
        <v>4</v>
      </c>
      <c r="B265" s="65" t="s">
        <v>39</v>
      </c>
      <c r="C265" s="66" t="s">
        <v>111</v>
      </c>
      <c r="D265" s="66" t="s">
        <v>610</v>
      </c>
      <c r="E265" s="66" t="s">
        <v>611</v>
      </c>
      <c r="F265" s="66" t="s">
        <v>612</v>
      </c>
      <c r="G265" s="66" t="s">
        <v>114</v>
      </c>
      <c r="H265" s="66"/>
      <c r="I265" s="66"/>
      <c r="J265" s="66"/>
      <c r="K265" s="82" t="s">
        <v>43</v>
      </c>
      <c r="L265" s="66"/>
    </row>
    <row r="266" ht="15.75" spans="1:12">
      <c r="A266" s="64">
        <v>5</v>
      </c>
      <c r="B266" s="65" t="s">
        <v>39</v>
      </c>
      <c r="C266" s="66" t="s">
        <v>111</v>
      </c>
      <c r="D266" s="66" t="s">
        <v>613</v>
      </c>
      <c r="E266" s="66" t="s">
        <v>614</v>
      </c>
      <c r="F266" s="66" t="s">
        <v>382</v>
      </c>
      <c r="G266" s="66" t="s">
        <v>114</v>
      </c>
      <c r="H266" s="66"/>
      <c r="I266" s="66"/>
      <c r="J266" s="66"/>
      <c r="K266" s="82" t="s">
        <v>43</v>
      </c>
      <c r="L266" s="66"/>
    </row>
    <row r="267" ht="31.5" spans="1:12">
      <c r="A267" s="64">
        <v>6</v>
      </c>
      <c r="B267" s="65" t="s">
        <v>39</v>
      </c>
      <c r="C267" s="66" t="s">
        <v>111</v>
      </c>
      <c r="D267" s="66" t="s">
        <v>615</v>
      </c>
      <c r="E267" s="66" t="s">
        <v>616</v>
      </c>
      <c r="F267" s="66" t="s">
        <v>617</v>
      </c>
      <c r="G267" s="66" t="s">
        <v>114</v>
      </c>
      <c r="H267" s="66"/>
      <c r="I267" s="66"/>
      <c r="J267" s="66"/>
      <c r="K267" s="82" t="s">
        <v>43</v>
      </c>
      <c r="L267" s="66"/>
    </row>
    <row r="268" ht="15.75" spans="1:12">
      <c r="A268" s="64">
        <v>7</v>
      </c>
      <c r="B268" s="65" t="s">
        <v>39</v>
      </c>
      <c r="C268" s="66" t="s">
        <v>111</v>
      </c>
      <c r="D268" s="66" t="s">
        <v>618</v>
      </c>
      <c r="E268" s="66" t="s">
        <v>619</v>
      </c>
      <c r="F268" s="66" t="s">
        <v>620</v>
      </c>
      <c r="G268" s="66" t="s">
        <v>114</v>
      </c>
      <c r="H268" s="66"/>
      <c r="I268" s="66"/>
      <c r="J268" s="66"/>
      <c r="K268" s="82" t="s">
        <v>43</v>
      </c>
      <c r="L268" s="66"/>
    </row>
    <row r="269" ht="15.75" spans="1:12">
      <c r="A269" s="64">
        <v>8</v>
      </c>
      <c r="B269" s="65" t="s">
        <v>621</v>
      </c>
      <c r="C269" s="66" t="s">
        <v>622</v>
      </c>
      <c r="D269" s="66" t="s">
        <v>623</v>
      </c>
      <c r="E269" s="66" t="s">
        <v>624</v>
      </c>
      <c r="F269" s="66" t="s">
        <v>625</v>
      </c>
      <c r="G269" s="66" t="s">
        <v>626</v>
      </c>
      <c r="H269" s="66"/>
      <c r="I269" s="66"/>
      <c r="J269" s="66"/>
      <c r="K269" s="82" t="s">
        <v>627</v>
      </c>
      <c r="L269" s="66" t="s">
        <v>628</v>
      </c>
    </row>
    <row r="270" ht="15.75" spans="1:12">
      <c r="A270" s="64">
        <v>9</v>
      </c>
      <c r="B270" s="119" t="s">
        <v>621</v>
      </c>
      <c r="C270" s="120" t="s">
        <v>622</v>
      </c>
      <c r="D270" s="121" t="s">
        <v>629</v>
      </c>
      <c r="E270" s="121" t="s">
        <v>630</v>
      </c>
      <c r="F270" s="121" t="s">
        <v>631</v>
      </c>
      <c r="G270" s="122" t="s">
        <v>118</v>
      </c>
      <c r="H270" s="123"/>
      <c r="I270" s="123"/>
      <c r="J270" s="123"/>
      <c r="K270" s="124" t="s">
        <v>632</v>
      </c>
      <c r="L270" s="125" t="s">
        <v>633</v>
      </c>
    </row>
    <row r="271" ht="15.75" spans="1:12">
      <c r="A271" s="64">
        <v>10</v>
      </c>
      <c r="B271" s="65" t="s">
        <v>621</v>
      </c>
      <c r="C271" s="66" t="s">
        <v>622</v>
      </c>
      <c r="D271" s="66" t="s">
        <v>634</v>
      </c>
      <c r="E271" s="66" t="s">
        <v>624</v>
      </c>
      <c r="F271" s="66" t="s">
        <v>635</v>
      </c>
      <c r="G271" s="66" t="s">
        <v>626</v>
      </c>
      <c r="H271" s="66"/>
      <c r="I271" s="66"/>
      <c r="J271" s="66"/>
      <c r="K271" s="82" t="s">
        <v>627</v>
      </c>
      <c r="L271" s="66"/>
    </row>
    <row r="272" ht="15.75" spans="1:12">
      <c r="A272" s="64">
        <v>11</v>
      </c>
      <c r="B272" s="65" t="s">
        <v>621</v>
      </c>
      <c r="C272" s="66" t="s">
        <v>622</v>
      </c>
      <c r="D272" s="115" t="s">
        <v>636</v>
      </c>
      <c r="E272" s="66" t="s">
        <v>624</v>
      </c>
      <c r="F272" s="66" t="s">
        <v>637</v>
      </c>
      <c r="G272" s="77" t="s">
        <v>118</v>
      </c>
      <c r="H272" s="77"/>
      <c r="I272" s="77"/>
      <c r="J272" s="77"/>
      <c r="K272" s="82" t="s">
        <v>627</v>
      </c>
      <c r="L272" s="66"/>
    </row>
    <row r="273" ht="15.75" spans="1:12">
      <c r="A273" s="64">
        <v>12</v>
      </c>
      <c r="B273" s="65" t="s">
        <v>39</v>
      </c>
      <c r="C273" s="66" t="s">
        <v>17</v>
      </c>
      <c r="D273" s="66" t="s">
        <v>638</v>
      </c>
      <c r="E273" s="66" t="s">
        <v>639</v>
      </c>
      <c r="F273" s="66" t="s">
        <v>51</v>
      </c>
      <c r="G273" s="77" t="s">
        <v>118</v>
      </c>
      <c r="H273" s="77"/>
      <c r="I273" s="77"/>
      <c r="J273" s="77"/>
      <c r="K273" s="82" t="s">
        <v>43</v>
      </c>
      <c r="L273" s="66"/>
    </row>
    <row r="274" ht="15.75" spans="1:12">
      <c r="A274" s="64">
        <v>13</v>
      </c>
      <c r="B274" s="65" t="s">
        <v>39</v>
      </c>
      <c r="C274" s="66" t="s">
        <v>17</v>
      </c>
      <c r="D274" s="66" t="s">
        <v>640</v>
      </c>
      <c r="E274" s="66" t="s">
        <v>641</v>
      </c>
      <c r="F274" s="66" t="s">
        <v>51</v>
      </c>
      <c r="G274" s="66" t="s">
        <v>118</v>
      </c>
      <c r="H274" s="66"/>
      <c r="I274" s="66"/>
      <c r="J274" s="66"/>
      <c r="K274" s="82" t="s">
        <v>43</v>
      </c>
      <c r="L274" s="66"/>
    </row>
    <row r="275" ht="15.75" spans="1:12">
      <c r="A275" s="64">
        <v>14</v>
      </c>
      <c r="B275" s="65" t="s">
        <v>39</v>
      </c>
      <c r="C275" s="66" t="s">
        <v>17</v>
      </c>
      <c r="D275" s="66" t="s">
        <v>642</v>
      </c>
      <c r="E275" s="66" t="s">
        <v>643</v>
      </c>
      <c r="F275" s="66" t="s">
        <v>644</v>
      </c>
      <c r="G275" s="66" t="s">
        <v>118</v>
      </c>
      <c r="H275" s="66"/>
      <c r="I275" s="66"/>
      <c r="J275" s="66"/>
      <c r="K275" s="82" t="s">
        <v>43</v>
      </c>
      <c r="L275" s="66"/>
    </row>
    <row r="276" ht="15.75" spans="1:12">
      <c r="A276" s="64">
        <v>15</v>
      </c>
      <c r="B276" s="65" t="s">
        <v>39</v>
      </c>
      <c r="C276" s="66" t="s">
        <v>17</v>
      </c>
      <c r="D276" s="66" t="s">
        <v>645</v>
      </c>
      <c r="E276" s="66" t="s">
        <v>643</v>
      </c>
      <c r="F276" s="66" t="s">
        <v>646</v>
      </c>
      <c r="G276" s="66" t="s">
        <v>118</v>
      </c>
      <c r="H276" s="66"/>
      <c r="I276" s="66"/>
      <c r="J276" s="66"/>
      <c r="K276" s="82" t="s">
        <v>43</v>
      </c>
      <c r="L276" s="66"/>
    </row>
    <row r="277" ht="15.75" spans="1:12">
      <c r="A277" s="64">
        <v>16</v>
      </c>
      <c r="B277" s="65" t="s">
        <v>39</v>
      </c>
      <c r="C277" s="66" t="s">
        <v>17</v>
      </c>
      <c r="D277" s="66" t="s">
        <v>647</v>
      </c>
      <c r="E277" s="66" t="s">
        <v>648</v>
      </c>
      <c r="F277" s="66" t="s">
        <v>649</v>
      </c>
      <c r="G277" s="66" t="s">
        <v>118</v>
      </c>
      <c r="H277" s="66"/>
      <c r="I277" s="66"/>
      <c r="J277" s="66"/>
      <c r="K277" s="82" t="s">
        <v>43</v>
      </c>
      <c r="L277" s="66"/>
    </row>
    <row r="278" ht="15.75" spans="1:12">
      <c r="A278" s="64">
        <v>17</v>
      </c>
      <c r="B278" s="65" t="s">
        <v>39</v>
      </c>
      <c r="C278" s="66" t="s">
        <v>17</v>
      </c>
      <c r="D278" s="66" t="s">
        <v>650</v>
      </c>
      <c r="E278" s="82" t="s">
        <v>56</v>
      </c>
      <c r="F278" s="82" t="s">
        <v>651</v>
      </c>
      <c r="G278" s="66" t="s">
        <v>118</v>
      </c>
      <c r="H278" s="66"/>
      <c r="I278" s="66"/>
      <c r="J278" s="66"/>
      <c r="K278" s="82" t="s">
        <v>48</v>
      </c>
      <c r="L278" s="105"/>
    </row>
    <row r="279" ht="15.75" spans="1:12">
      <c r="A279" s="64">
        <v>18</v>
      </c>
      <c r="B279" s="65" t="s">
        <v>39</v>
      </c>
      <c r="C279" s="66" t="s">
        <v>17</v>
      </c>
      <c r="D279" s="66" t="s">
        <v>652</v>
      </c>
      <c r="E279" s="66" t="s">
        <v>653</v>
      </c>
      <c r="F279" s="66" t="s">
        <v>654</v>
      </c>
      <c r="G279" s="66" t="s">
        <v>118</v>
      </c>
      <c r="H279" s="66"/>
      <c r="I279" s="66"/>
      <c r="J279" s="66"/>
      <c r="K279" s="82" t="s">
        <v>48</v>
      </c>
      <c r="L279" s="105"/>
    </row>
    <row r="280" ht="15.75" spans="1:12">
      <c r="A280" s="64">
        <v>19</v>
      </c>
      <c r="B280" s="65" t="s">
        <v>39</v>
      </c>
      <c r="C280" s="66" t="s">
        <v>17</v>
      </c>
      <c r="D280" s="66" t="s">
        <v>655</v>
      </c>
      <c r="E280" s="66" t="s">
        <v>656</v>
      </c>
      <c r="F280" s="66" t="s">
        <v>649</v>
      </c>
      <c r="G280" s="66" t="s">
        <v>118</v>
      </c>
      <c r="H280" s="66"/>
      <c r="I280" s="66"/>
      <c r="J280" s="66"/>
      <c r="K280" s="82" t="s">
        <v>48</v>
      </c>
      <c r="L280" s="105"/>
    </row>
    <row r="281" ht="15.75" spans="1:12">
      <c r="A281" s="64">
        <v>20</v>
      </c>
      <c r="B281" s="65" t="s">
        <v>39</v>
      </c>
      <c r="C281" s="66" t="s">
        <v>17</v>
      </c>
      <c r="D281" s="66" t="s">
        <v>657</v>
      </c>
      <c r="E281" s="66" t="s">
        <v>658</v>
      </c>
      <c r="F281" s="66" t="s">
        <v>51</v>
      </c>
      <c r="G281" s="66" t="s">
        <v>118</v>
      </c>
      <c r="H281" s="66"/>
      <c r="I281" s="66"/>
      <c r="J281" s="66"/>
      <c r="K281" s="82" t="s">
        <v>48</v>
      </c>
      <c r="L281" s="66"/>
    </row>
    <row r="282" ht="15.75" spans="1:12">
      <c r="A282" s="64">
        <v>21</v>
      </c>
      <c r="B282" s="65" t="s">
        <v>39</v>
      </c>
      <c r="C282" s="66" t="s">
        <v>17</v>
      </c>
      <c r="D282" s="66" t="s">
        <v>659</v>
      </c>
      <c r="E282" s="66" t="s">
        <v>660</v>
      </c>
      <c r="F282" s="66" t="s">
        <v>51</v>
      </c>
      <c r="G282" s="66" t="s">
        <v>118</v>
      </c>
      <c r="H282" s="66"/>
      <c r="I282" s="66"/>
      <c r="J282" s="66"/>
      <c r="K282" s="82" t="s">
        <v>48</v>
      </c>
      <c r="L282" s="66"/>
    </row>
    <row r="283" ht="15.75" spans="1:12">
      <c r="A283" s="64">
        <v>22</v>
      </c>
      <c r="B283" s="65" t="s">
        <v>39</v>
      </c>
      <c r="C283" s="66" t="s">
        <v>17</v>
      </c>
      <c r="D283" s="66" t="s">
        <v>661</v>
      </c>
      <c r="E283" s="66" t="s">
        <v>660</v>
      </c>
      <c r="F283" s="66" t="s">
        <v>649</v>
      </c>
      <c r="G283" s="66" t="s">
        <v>118</v>
      </c>
      <c r="H283" s="66"/>
      <c r="I283" s="66"/>
      <c r="J283" s="66"/>
      <c r="K283" s="82" t="s">
        <v>48</v>
      </c>
      <c r="L283" s="66"/>
    </row>
    <row r="284" s="99" customFormat="1" ht="31.5" spans="1:12">
      <c r="A284" s="64">
        <v>23</v>
      </c>
      <c r="B284" s="65" t="s">
        <v>39</v>
      </c>
      <c r="C284" s="75" t="s">
        <v>359</v>
      </c>
      <c r="D284" s="75" t="s">
        <v>662</v>
      </c>
      <c r="E284" s="75" t="s">
        <v>663</v>
      </c>
      <c r="F284" s="75" t="s">
        <v>266</v>
      </c>
      <c r="G284" s="75" t="s">
        <v>118</v>
      </c>
      <c r="H284" s="75"/>
      <c r="I284" s="75"/>
      <c r="J284" s="75"/>
      <c r="K284" s="77" t="s">
        <v>465</v>
      </c>
      <c r="L284" s="75"/>
    </row>
    <row r="285" customFormat="1" ht="15.75" spans="1:12">
      <c r="A285" s="64">
        <v>24</v>
      </c>
      <c r="B285" s="65" t="s">
        <v>39</v>
      </c>
      <c r="C285" s="77" t="s">
        <v>359</v>
      </c>
      <c r="D285" s="77" t="s">
        <v>664</v>
      </c>
      <c r="E285" s="77" t="s">
        <v>665</v>
      </c>
      <c r="F285" s="77" t="s">
        <v>373</v>
      </c>
      <c r="G285" s="77" t="s">
        <v>118</v>
      </c>
      <c r="H285" s="77"/>
      <c r="I285" s="77"/>
      <c r="J285" s="77"/>
      <c r="K285" s="77" t="s">
        <v>426</v>
      </c>
      <c r="L285" s="89" t="s">
        <v>666</v>
      </c>
    </row>
    <row r="286" s="100" customFormat="1" ht="15.75" spans="1:12">
      <c r="A286" s="64">
        <v>25</v>
      </c>
      <c r="B286" s="65" t="s">
        <v>39</v>
      </c>
      <c r="C286" s="75" t="s">
        <v>359</v>
      </c>
      <c r="D286" s="75" t="s">
        <v>667</v>
      </c>
      <c r="E286" s="75" t="s">
        <v>668</v>
      </c>
      <c r="F286" s="75" t="s">
        <v>669</v>
      </c>
      <c r="G286" s="75" t="s">
        <v>118</v>
      </c>
      <c r="H286" s="75"/>
      <c r="I286" s="75"/>
      <c r="J286" s="75"/>
      <c r="K286" s="77" t="s">
        <v>465</v>
      </c>
      <c r="L286" s="75"/>
    </row>
    <row r="287" ht="15.75" spans="1:12">
      <c r="A287" s="64">
        <v>26</v>
      </c>
      <c r="B287" s="65" t="s">
        <v>39</v>
      </c>
      <c r="C287" s="66" t="s">
        <v>111</v>
      </c>
      <c r="D287" s="66" t="s">
        <v>670</v>
      </c>
      <c r="E287" s="66" t="s">
        <v>671</v>
      </c>
      <c r="F287" s="66" t="s">
        <v>34</v>
      </c>
      <c r="G287" s="75" t="s">
        <v>118</v>
      </c>
      <c r="H287" s="75"/>
      <c r="I287" s="75"/>
      <c r="J287" s="75"/>
      <c r="K287" s="82" t="s">
        <v>43</v>
      </c>
      <c r="L287" s="66"/>
    </row>
    <row r="288" ht="15.75" spans="1:12">
      <c r="A288" s="64">
        <v>27</v>
      </c>
      <c r="B288" s="65" t="s">
        <v>39</v>
      </c>
      <c r="C288" s="66" t="s">
        <v>111</v>
      </c>
      <c r="D288" s="66" t="s">
        <v>672</v>
      </c>
      <c r="E288" s="66" t="s">
        <v>673</v>
      </c>
      <c r="F288" s="66" t="s">
        <v>674</v>
      </c>
      <c r="G288" s="66" t="s">
        <v>118</v>
      </c>
      <c r="H288" s="66"/>
      <c r="I288" s="66"/>
      <c r="J288" s="66"/>
      <c r="K288" s="82" t="s">
        <v>48</v>
      </c>
      <c r="L288" s="66"/>
    </row>
    <row r="289" ht="15.75" spans="1:12">
      <c r="A289" s="64">
        <v>28</v>
      </c>
      <c r="B289" s="65" t="s">
        <v>39</v>
      </c>
      <c r="C289" s="66" t="s">
        <v>111</v>
      </c>
      <c r="D289" s="66" t="s">
        <v>675</v>
      </c>
      <c r="E289" s="66" t="s">
        <v>676</v>
      </c>
      <c r="F289" s="66" t="s">
        <v>677</v>
      </c>
      <c r="G289" s="66" t="s">
        <v>118</v>
      </c>
      <c r="H289" s="66"/>
      <c r="I289" s="66"/>
      <c r="J289" s="66"/>
      <c r="K289" s="82" t="s">
        <v>48</v>
      </c>
      <c r="L289" s="66"/>
    </row>
    <row r="290" ht="15.75" spans="1:12">
      <c r="A290" s="64">
        <v>29</v>
      </c>
      <c r="B290" s="65" t="s">
        <v>39</v>
      </c>
      <c r="C290" s="66" t="s">
        <v>111</v>
      </c>
      <c r="D290" s="66" t="s">
        <v>678</v>
      </c>
      <c r="E290" s="66" t="s">
        <v>679</v>
      </c>
      <c r="F290" s="66" t="s">
        <v>393</v>
      </c>
      <c r="G290" s="66" t="s">
        <v>118</v>
      </c>
      <c r="H290" s="66"/>
      <c r="I290" s="66"/>
      <c r="J290" s="66"/>
      <c r="K290" s="82" t="s">
        <v>48</v>
      </c>
      <c r="L290" s="66"/>
    </row>
    <row r="291" ht="15.75" spans="1:12">
      <c r="A291" s="64">
        <v>30</v>
      </c>
      <c r="B291" s="65" t="s">
        <v>39</v>
      </c>
      <c r="C291" s="66" t="s">
        <v>111</v>
      </c>
      <c r="D291" s="66" t="s">
        <v>680</v>
      </c>
      <c r="E291" s="66" t="s">
        <v>681</v>
      </c>
      <c r="F291" s="66" t="s">
        <v>382</v>
      </c>
      <c r="G291" s="66" t="s">
        <v>118</v>
      </c>
      <c r="H291" s="66"/>
      <c r="I291" s="66"/>
      <c r="J291" s="66"/>
      <c r="K291" s="82" t="s">
        <v>48</v>
      </c>
      <c r="L291" s="66"/>
    </row>
    <row r="292" ht="15.75" spans="1:12">
      <c r="A292" s="64">
        <v>31</v>
      </c>
      <c r="B292" s="65" t="s">
        <v>39</v>
      </c>
      <c r="C292" s="66" t="s">
        <v>111</v>
      </c>
      <c r="D292" s="66" t="s">
        <v>682</v>
      </c>
      <c r="E292" s="66" t="s">
        <v>681</v>
      </c>
      <c r="F292" s="66" t="s">
        <v>390</v>
      </c>
      <c r="G292" s="66" t="s">
        <v>118</v>
      </c>
      <c r="H292" s="66"/>
      <c r="I292" s="66"/>
      <c r="J292" s="66"/>
      <c r="K292" s="82" t="s">
        <v>48</v>
      </c>
      <c r="L292" s="66"/>
    </row>
    <row r="293" ht="15.75" spans="1:12">
      <c r="A293" s="64">
        <v>32</v>
      </c>
      <c r="B293" s="65" t="s">
        <v>39</v>
      </c>
      <c r="C293" s="66" t="s">
        <v>111</v>
      </c>
      <c r="D293" s="66" t="s">
        <v>683</v>
      </c>
      <c r="E293" s="66" t="s">
        <v>681</v>
      </c>
      <c r="F293" s="66" t="s">
        <v>674</v>
      </c>
      <c r="G293" s="66" t="s">
        <v>118</v>
      </c>
      <c r="H293" s="66"/>
      <c r="I293" s="66"/>
      <c r="J293" s="66"/>
      <c r="K293" s="82" t="s">
        <v>48</v>
      </c>
      <c r="L293" s="66"/>
    </row>
    <row r="294" ht="15.75" spans="1:12">
      <c r="A294" s="64">
        <v>33</v>
      </c>
      <c r="B294" s="65" t="s">
        <v>39</v>
      </c>
      <c r="C294" s="66" t="s">
        <v>111</v>
      </c>
      <c r="D294" s="71" t="s">
        <v>684</v>
      </c>
      <c r="E294" s="66" t="s">
        <v>685</v>
      </c>
      <c r="F294" s="66" t="s">
        <v>382</v>
      </c>
      <c r="G294" s="66" t="s">
        <v>118</v>
      </c>
      <c r="H294" s="66"/>
      <c r="I294" s="66"/>
      <c r="J294" s="66"/>
      <c r="K294" s="82" t="s">
        <v>48</v>
      </c>
      <c r="L294" s="66"/>
    </row>
    <row r="295" ht="15.75" spans="1:12">
      <c r="A295" s="64">
        <v>34</v>
      </c>
      <c r="B295" s="65" t="s">
        <v>39</v>
      </c>
      <c r="C295" s="66" t="s">
        <v>111</v>
      </c>
      <c r="D295" s="66" t="s">
        <v>686</v>
      </c>
      <c r="E295" s="66" t="s">
        <v>687</v>
      </c>
      <c r="F295" s="66" t="s">
        <v>302</v>
      </c>
      <c r="G295" s="66" t="s">
        <v>118</v>
      </c>
      <c r="H295" s="66"/>
      <c r="I295" s="66"/>
      <c r="J295" s="66"/>
      <c r="K295" s="82" t="s">
        <v>48</v>
      </c>
      <c r="L295" s="66"/>
    </row>
    <row r="296" ht="15.75" spans="1:12">
      <c r="A296" s="64">
        <v>35</v>
      </c>
      <c r="B296" s="65" t="s">
        <v>39</v>
      </c>
      <c r="C296" s="66" t="s">
        <v>111</v>
      </c>
      <c r="D296" s="66" t="s">
        <v>688</v>
      </c>
      <c r="E296" s="66" t="s">
        <v>685</v>
      </c>
      <c r="F296" s="66" t="s">
        <v>418</v>
      </c>
      <c r="G296" s="66" t="s">
        <v>118</v>
      </c>
      <c r="H296" s="66"/>
      <c r="I296" s="66"/>
      <c r="J296" s="66"/>
      <c r="K296" s="82" t="s">
        <v>48</v>
      </c>
      <c r="L296" s="66"/>
    </row>
    <row r="297" ht="15.75" spans="1:12">
      <c r="A297" s="64">
        <v>36</v>
      </c>
      <c r="B297" s="65" t="s">
        <v>39</v>
      </c>
      <c r="C297" s="66" t="s">
        <v>111</v>
      </c>
      <c r="D297" s="66" t="s">
        <v>689</v>
      </c>
      <c r="E297" s="66" t="s">
        <v>690</v>
      </c>
      <c r="F297" s="66" t="s">
        <v>302</v>
      </c>
      <c r="G297" s="66" t="s">
        <v>118</v>
      </c>
      <c r="H297" s="66"/>
      <c r="I297" s="66"/>
      <c r="J297" s="66"/>
      <c r="K297" s="82" t="s">
        <v>48</v>
      </c>
      <c r="L297" s="66"/>
    </row>
    <row r="298" ht="15.75" spans="1:12">
      <c r="A298" s="64">
        <v>37</v>
      </c>
      <c r="B298" s="65" t="s">
        <v>39</v>
      </c>
      <c r="C298" s="66" t="s">
        <v>111</v>
      </c>
      <c r="D298" s="66" t="s">
        <v>691</v>
      </c>
      <c r="E298" s="66" t="s">
        <v>692</v>
      </c>
      <c r="F298" s="66" t="s">
        <v>693</v>
      </c>
      <c r="G298" s="66" t="s">
        <v>118</v>
      </c>
      <c r="H298" s="66"/>
      <c r="I298" s="66"/>
      <c r="J298" s="66"/>
      <c r="K298" s="82" t="s">
        <v>48</v>
      </c>
      <c r="L298" s="66"/>
    </row>
    <row r="299" ht="15.75" spans="1:12">
      <c r="A299" s="64">
        <v>38</v>
      </c>
      <c r="B299" s="65" t="s">
        <v>39</v>
      </c>
      <c r="C299" s="66" t="s">
        <v>111</v>
      </c>
      <c r="D299" s="66" t="s">
        <v>694</v>
      </c>
      <c r="E299" s="66" t="s">
        <v>695</v>
      </c>
      <c r="F299" s="66" t="s">
        <v>302</v>
      </c>
      <c r="G299" s="66" t="s">
        <v>118</v>
      </c>
      <c r="H299" s="66"/>
      <c r="I299" s="66"/>
      <c r="J299" s="66"/>
      <c r="K299" s="82" t="s">
        <v>48</v>
      </c>
      <c r="L299" s="66"/>
    </row>
    <row r="300" ht="15.75" spans="1:12">
      <c r="A300" s="64">
        <v>39</v>
      </c>
      <c r="B300" s="65" t="s">
        <v>39</v>
      </c>
      <c r="C300" s="66" t="s">
        <v>111</v>
      </c>
      <c r="D300" s="66" t="s">
        <v>696</v>
      </c>
      <c r="E300" s="66" t="s">
        <v>697</v>
      </c>
      <c r="F300" s="66" t="s">
        <v>444</v>
      </c>
      <c r="G300" s="66" t="s">
        <v>118</v>
      </c>
      <c r="H300" s="66"/>
      <c r="I300" s="66"/>
      <c r="J300" s="66"/>
      <c r="K300" s="82" t="s">
        <v>48</v>
      </c>
      <c r="L300" s="66"/>
    </row>
    <row r="301" ht="15.75" spans="1:12">
      <c r="A301" s="64">
        <v>40</v>
      </c>
      <c r="B301" s="65" t="s">
        <v>39</v>
      </c>
      <c r="C301" s="66" t="s">
        <v>111</v>
      </c>
      <c r="D301" s="66" t="s">
        <v>698</v>
      </c>
      <c r="E301" s="66" t="s">
        <v>699</v>
      </c>
      <c r="F301" s="66" t="s">
        <v>390</v>
      </c>
      <c r="G301" s="66" t="s">
        <v>118</v>
      </c>
      <c r="H301" s="66"/>
      <c r="I301" s="66"/>
      <c r="J301" s="66"/>
      <c r="K301" s="82" t="s">
        <v>48</v>
      </c>
      <c r="L301" s="66"/>
    </row>
    <row r="302" ht="15.75" spans="1:12">
      <c r="A302" s="64">
        <v>41</v>
      </c>
      <c r="B302" s="65" t="s">
        <v>39</v>
      </c>
      <c r="C302" s="66" t="s">
        <v>111</v>
      </c>
      <c r="D302" s="66" t="s">
        <v>700</v>
      </c>
      <c r="E302" s="66" t="s">
        <v>699</v>
      </c>
      <c r="F302" s="66" t="s">
        <v>674</v>
      </c>
      <c r="G302" s="66" t="s">
        <v>118</v>
      </c>
      <c r="H302" s="66"/>
      <c r="I302" s="66"/>
      <c r="J302" s="66"/>
      <c r="K302" s="82" t="s">
        <v>48</v>
      </c>
      <c r="L302" s="66"/>
    </row>
    <row r="303" ht="15.75" spans="1:12">
      <c r="A303" s="64">
        <v>42</v>
      </c>
      <c r="B303" s="65" t="s">
        <v>39</v>
      </c>
      <c r="C303" s="66" t="s">
        <v>111</v>
      </c>
      <c r="D303" s="66" t="s">
        <v>701</v>
      </c>
      <c r="E303" s="66" t="s">
        <v>699</v>
      </c>
      <c r="F303" s="66" t="s">
        <v>702</v>
      </c>
      <c r="G303" s="66" t="s">
        <v>118</v>
      </c>
      <c r="H303" s="66"/>
      <c r="I303" s="66"/>
      <c r="J303" s="66"/>
      <c r="K303" s="82" t="s">
        <v>48</v>
      </c>
      <c r="L303" s="66"/>
    </row>
    <row r="304" ht="15.75" spans="1:12">
      <c r="A304" s="64">
        <v>43</v>
      </c>
      <c r="B304" s="65" t="s">
        <v>39</v>
      </c>
      <c r="C304" s="66" t="s">
        <v>111</v>
      </c>
      <c r="D304" s="66" t="s">
        <v>703</v>
      </c>
      <c r="E304" s="66" t="s">
        <v>704</v>
      </c>
      <c r="F304" s="66" t="s">
        <v>382</v>
      </c>
      <c r="G304" s="66" t="s">
        <v>118</v>
      </c>
      <c r="H304" s="66"/>
      <c r="I304" s="66"/>
      <c r="J304" s="66"/>
      <c r="K304" s="82" t="s">
        <v>383</v>
      </c>
      <c r="L304" s="66"/>
    </row>
    <row r="305" ht="15.75" spans="1:12">
      <c r="A305" s="64">
        <v>44</v>
      </c>
      <c r="B305" s="65" t="s">
        <v>39</v>
      </c>
      <c r="C305" s="66" t="s">
        <v>111</v>
      </c>
      <c r="D305" s="66" t="s">
        <v>705</v>
      </c>
      <c r="E305" s="66" t="s">
        <v>706</v>
      </c>
      <c r="F305" s="66" t="s">
        <v>393</v>
      </c>
      <c r="G305" s="66" t="s">
        <v>118</v>
      </c>
      <c r="H305" s="66"/>
      <c r="I305" s="66"/>
      <c r="J305" s="66"/>
      <c r="K305" s="82" t="s">
        <v>48</v>
      </c>
      <c r="L305" s="66"/>
    </row>
    <row r="306" ht="15.75" spans="1:12">
      <c r="A306" s="64">
        <v>45</v>
      </c>
      <c r="B306" s="65" t="s">
        <v>39</v>
      </c>
      <c r="C306" s="66" t="s">
        <v>111</v>
      </c>
      <c r="D306" s="66" t="s">
        <v>707</v>
      </c>
      <c r="E306" s="66" t="s">
        <v>708</v>
      </c>
      <c r="F306" s="66" t="s">
        <v>302</v>
      </c>
      <c r="G306" s="66" t="s">
        <v>118</v>
      </c>
      <c r="H306" s="66"/>
      <c r="I306" s="66"/>
      <c r="J306" s="66"/>
      <c r="K306" s="82" t="s">
        <v>48</v>
      </c>
      <c r="L306" s="66"/>
    </row>
    <row r="307" ht="15.75" spans="1:12">
      <c r="A307" s="64">
        <v>46</v>
      </c>
      <c r="B307" s="65" t="s">
        <v>621</v>
      </c>
      <c r="C307" s="66" t="s">
        <v>709</v>
      </c>
      <c r="D307" s="66" t="s">
        <v>710</v>
      </c>
      <c r="E307" s="66" t="s">
        <v>711</v>
      </c>
      <c r="F307" s="66" t="s">
        <v>635</v>
      </c>
      <c r="G307" s="66" t="s">
        <v>118</v>
      </c>
      <c r="H307" s="66"/>
      <c r="I307" s="66"/>
      <c r="J307" s="66"/>
      <c r="K307" s="82" t="s">
        <v>627</v>
      </c>
      <c r="L307" s="66"/>
    </row>
    <row r="308" ht="15.75" spans="1:12">
      <c r="A308" s="64">
        <v>47</v>
      </c>
      <c r="B308" s="65" t="s">
        <v>621</v>
      </c>
      <c r="C308" s="66" t="s">
        <v>709</v>
      </c>
      <c r="D308" s="66" t="s">
        <v>712</v>
      </c>
      <c r="E308" s="66" t="s">
        <v>713</v>
      </c>
      <c r="F308" s="66" t="s">
        <v>714</v>
      </c>
      <c r="G308" s="66" t="s">
        <v>118</v>
      </c>
      <c r="H308" s="66"/>
      <c r="I308" s="66"/>
      <c r="J308" s="66"/>
      <c r="K308" s="82" t="s">
        <v>627</v>
      </c>
      <c r="L308" s="66"/>
    </row>
    <row r="309" ht="15.75" spans="1:12">
      <c r="A309" s="64">
        <v>48</v>
      </c>
      <c r="B309" s="65" t="s">
        <v>621</v>
      </c>
      <c r="C309" s="66" t="s">
        <v>709</v>
      </c>
      <c r="D309" s="66" t="s">
        <v>715</v>
      </c>
      <c r="E309" s="66" t="s">
        <v>716</v>
      </c>
      <c r="F309" s="66" t="s">
        <v>635</v>
      </c>
      <c r="G309" s="66" t="s">
        <v>118</v>
      </c>
      <c r="H309" s="66"/>
      <c r="I309" s="66"/>
      <c r="J309" s="66"/>
      <c r="K309" s="82" t="s">
        <v>627</v>
      </c>
      <c r="L309" s="66"/>
    </row>
    <row r="310" s="52" customFormat="1" ht="15.75" spans="1:12">
      <c r="A310" s="64">
        <v>49</v>
      </c>
      <c r="B310" s="65" t="s">
        <v>39</v>
      </c>
      <c r="C310" s="66" t="s">
        <v>111</v>
      </c>
      <c r="D310" s="66" t="s">
        <v>717</v>
      </c>
      <c r="E310" s="66" t="s">
        <v>673</v>
      </c>
      <c r="F310" s="66" t="s">
        <v>382</v>
      </c>
      <c r="G310" s="66" t="s">
        <v>118</v>
      </c>
      <c r="H310" s="66"/>
      <c r="I310" s="66"/>
      <c r="J310" s="66"/>
      <c r="K310" s="77" t="s">
        <v>383</v>
      </c>
      <c r="L310" s="66"/>
    </row>
    <row r="311" s="52" customFormat="1" ht="15.75" spans="1:12">
      <c r="A311" s="64">
        <v>50</v>
      </c>
      <c r="B311" s="65" t="s">
        <v>39</v>
      </c>
      <c r="C311" s="66" t="s">
        <v>111</v>
      </c>
      <c r="D311" s="66" t="s">
        <v>718</v>
      </c>
      <c r="E311" s="66" t="s">
        <v>719</v>
      </c>
      <c r="F311" s="66" t="s">
        <v>382</v>
      </c>
      <c r="G311" s="66" t="s">
        <v>118</v>
      </c>
      <c r="H311" s="66"/>
      <c r="I311" s="66"/>
      <c r="J311" s="66"/>
      <c r="K311" s="77" t="s">
        <v>77</v>
      </c>
      <c r="L311" s="75"/>
    </row>
    <row r="312" s="52" customFormat="1" ht="15.75" spans="1:12">
      <c r="A312" s="64">
        <v>51</v>
      </c>
      <c r="B312" s="65" t="s">
        <v>39</v>
      </c>
      <c r="C312" s="66" t="s">
        <v>111</v>
      </c>
      <c r="D312" s="66" t="s">
        <v>720</v>
      </c>
      <c r="E312" s="66" t="s">
        <v>676</v>
      </c>
      <c r="F312" s="66" t="s">
        <v>382</v>
      </c>
      <c r="G312" s="66" t="s">
        <v>118</v>
      </c>
      <c r="H312" s="66"/>
      <c r="I312" s="66"/>
      <c r="J312" s="66"/>
      <c r="K312" s="77" t="s">
        <v>383</v>
      </c>
      <c r="L312" s="66"/>
    </row>
    <row r="313" s="52" customFormat="1" ht="15.75" spans="1:12">
      <c r="A313" s="64">
        <v>52</v>
      </c>
      <c r="B313" s="65" t="s">
        <v>39</v>
      </c>
      <c r="C313" s="66" t="s">
        <v>111</v>
      </c>
      <c r="D313" s="66" t="s">
        <v>721</v>
      </c>
      <c r="E313" s="66" t="s">
        <v>722</v>
      </c>
      <c r="F313" s="66" t="s">
        <v>382</v>
      </c>
      <c r="G313" s="66" t="s">
        <v>118</v>
      </c>
      <c r="H313" s="66"/>
      <c r="I313" s="66"/>
      <c r="J313" s="66"/>
      <c r="K313" s="77" t="s">
        <v>77</v>
      </c>
      <c r="L313" s="75"/>
    </row>
    <row r="314" s="52" customFormat="1" ht="15.75" spans="1:12">
      <c r="A314" s="64">
        <v>53</v>
      </c>
      <c r="B314" s="65" t="s">
        <v>39</v>
      </c>
      <c r="C314" s="66" t="s">
        <v>111</v>
      </c>
      <c r="D314" s="66" t="s">
        <v>723</v>
      </c>
      <c r="E314" s="66" t="s">
        <v>724</v>
      </c>
      <c r="F314" s="66" t="s">
        <v>382</v>
      </c>
      <c r="G314" s="66" t="s">
        <v>118</v>
      </c>
      <c r="H314" s="66"/>
      <c r="I314" s="66"/>
      <c r="J314" s="66"/>
      <c r="K314" s="77" t="s">
        <v>77</v>
      </c>
      <c r="L314" s="75"/>
    </row>
    <row r="315" s="52" customFormat="1" ht="15.75" spans="1:12">
      <c r="A315" s="64">
        <v>54</v>
      </c>
      <c r="B315" s="65" t="s">
        <v>39</v>
      </c>
      <c r="C315" s="66" t="s">
        <v>111</v>
      </c>
      <c r="D315" s="66" t="s">
        <v>725</v>
      </c>
      <c r="E315" s="66" t="s">
        <v>726</v>
      </c>
      <c r="F315" s="66" t="s">
        <v>382</v>
      </c>
      <c r="G315" s="66" t="s">
        <v>118</v>
      </c>
      <c r="H315" s="66"/>
      <c r="I315" s="66"/>
      <c r="J315" s="66"/>
      <c r="K315" s="77" t="s">
        <v>77</v>
      </c>
      <c r="L315" s="75"/>
    </row>
    <row r="316" ht="15.75" spans="1:12">
      <c r="A316" s="64">
        <v>55</v>
      </c>
      <c r="B316" s="65" t="s">
        <v>621</v>
      </c>
      <c r="C316" s="66" t="s">
        <v>622</v>
      </c>
      <c r="D316" s="66" t="s">
        <v>727</v>
      </c>
      <c r="E316" s="66" t="s">
        <v>728</v>
      </c>
      <c r="F316" s="66" t="s">
        <v>729</v>
      </c>
      <c r="G316" s="66" t="s">
        <v>118</v>
      </c>
      <c r="H316" s="66"/>
      <c r="I316" s="66"/>
      <c r="J316" s="66"/>
      <c r="K316" s="82" t="s">
        <v>627</v>
      </c>
      <c r="L316" s="66"/>
    </row>
    <row r="317" customFormat="1" ht="15.75" spans="1:12">
      <c r="A317" s="64">
        <v>56</v>
      </c>
      <c r="B317" s="65" t="s">
        <v>39</v>
      </c>
      <c r="C317" s="77" t="s">
        <v>104</v>
      </c>
      <c r="D317" s="77" t="s">
        <v>730</v>
      </c>
      <c r="E317" s="77" t="s">
        <v>731</v>
      </c>
      <c r="F317" s="77" t="s">
        <v>449</v>
      </c>
      <c r="G317" s="77" t="s">
        <v>118</v>
      </c>
      <c r="H317" s="77"/>
      <c r="I317" s="77"/>
      <c r="J317" s="77"/>
      <c r="K317" s="77" t="s">
        <v>426</v>
      </c>
      <c r="L317" s="89"/>
    </row>
    <row r="318" customFormat="1" ht="15.75" spans="1:12">
      <c r="A318" s="64">
        <v>57</v>
      </c>
      <c r="B318" s="65" t="s">
        <v>39</v>
      </c>
      <c r="C318" s="77" t="s">
        <v>104</v>
      </c>
      <c r="D318" s="77" t="s">
        <v>732</v>
      </c>
      <c r="E318" s="77" t="s">
        <v>733</v>
      </c>
      <c r="F318" s="77" t="s">
        <v>449</v>
      </c>
      <c r="G318" s="77" t="s">
        <v>118</v>
      </c>
      <c r="H318" s="77"/>
      <c r="I318" s="77"/>
      <c r="J318" s="77"/>
      <c r="K318" s="77" t="s">
        <v>426</v>
      </c>
      <c r="L318" s="89"/>
    </row>
    <row r="319" customFormat="1" ht="15.75" spans="1:12">
      <c r="A319" s="64">
        <v>58</v>
      </c>
      <c r="B319" s="65" t="s">
        <v>39</v>
      </c>
      <c r="C319" s="77" t="s">
        <v>104</v>
      </c>
      <c r="D319" s="77" t="s">
        <v>734</v>
      </c>
      <c r="E319" s="77" t="s">
        <v>735</v>
      </c>
      <c r="F319" s="77" t="s">
        <v>449</v>
      </c>
      <c r="G319" s="77" t="s">
        <v>118</v>
      </c>
      <c r="H319" s="77"/>
      <c r="I319" s="77"/>
      <c r="J319" s="77"/>
      <c r="K319" s="77" t="s">
        <v>426</v>
      </c>
      <c r="L319" s="89"/>
    </row>
    <row r="320" customFormat="1" ht="15.75" spans="1:12">
      <c r="A320" s="64">
        <v>59</v>
      </c>
      <c r="B320" s="65" t="s">
        <v>39</v>
      </c>
      <c r="C320" s="77" t="s">
        <v>104</v>
      </c>
      <c r="D320" s="77" t="s">
        <v>736</v>
      </c>
      <c r="E320" s="77" t="s">
        <v>737</v>
      </c>
      <c r="F320" s="77" t="s">
        <v>738</v>
      </c>
      <c r="G320" s="77" t="s">
        <v>118</v>
      </c>
      <c r="H320" s="77"/>
      <c r="I320" s="77"/>
      <c r="J320" s="77"/>
      <c r="K320" s="77" t="s">
        <v>426</v>
      </c>
      <c r="L320" s="89"/>
    </row>
    <row r="321" customFormat="1" ht="15.75" spans="1:12">
      <c r="A321" s="64">
        <v>60</v>
      </c>
      <c r="B321" s="65" t="s">
        <v>39</v>
      </c>
      <c r="C321" s="77" t="s">
        <v>104</v>
      </c>
      <c r="D321" s="77" t="s">
        <v>739</v>
      </c>
      <c r="E321" s="77" t="s">
        <v>740</v>
      </c>
      <c r="F321" s="77" t="s">
        <v>741</v>
      </c>
      <c r="G321" s="77" t="s">
        <v>118</v>
      </c>
      <c r="H321" s="77"/>
      <c r="I321" s="77"/>
      <c r="J321" s="77"/>
      <c r="K321" s="77" t="s">
        <v>426</v>
      </c>
      <c r="L321" s="89"/>
    </row>
    <row r="322" customFormat="1" ht="15.75" spans="1:12">
      <c r="A322" s="64">
        <v>61</v>
      </c>
      <c r="B322" s="65" t="s">
        <v>39</v>
      </c>
      <c r="C322" s="77" t="s">
        <v>104</v>
      </c>
      <c r="D322" s="77" t="s">
        <v>742</v>
      </c>
      <c r="E322" s="77" t="s">
        <v>743</v>
      </c>
      <c r="F322" s="77" t="s">
        <v>449</v>
      </c>
      <c r="G322" s="77" t="s">
        <v>118</v>
      </c>
      <c r="H322" s="77"/>
      <c r="I322" s="77"/>
      <c r="J322" s="77"/>
      <c r="K322" s="77" t="s">
        <v>426</v>
      </c>
      <c r="L322" s="89"/>
    </row>
    <row r="323" customFormat="1" ht="15.75" spans="1:12">
      <c r="A323" s="64">
        <v>62</v>
      </c>
      <c r="B323" s="65" t="s">
        <v>39</v>
      </c>
      <c r="C323" s="77" t="s">
        <v>104</v>
      </c>
      <c r="D323" s="77" t="s">
        <v>744</v>
      </c>
      <c r="E323" s="77" t="s">
        <v>745</v>
      </c>
      <c r="F323" s="77" t="s">
        <v>746</v>
      </c>
      <c r="G323" s="77" t="s">
        <v>118</v>
      </c>
      <c r="H323" s="77"/>
      <c r="I323" s="77"/>
      <c r="J323" s="77"/>
      <c r="K323" s="77" t="s">
        <v>426</v>
      </c>
      <c r="L323" s="89"/>
    </row>
    <row r="324" customFormat="1" ht="15.75" spans="1:12">
      <c r="A324" s="64">
        <v>63</v>
      </c>
      <c r="B324" s="65" t="s">
        <v>39</v>
      </c>
      <c r="C324" s="77" t="s">
        <v>104</v>
      </c>
      <c r="D324" s="77" t="s">
        <v>747</v>
      </c>
      <c r="E324" s="77" t="s">
        <v>748</v>
      </c>
      <c r="F324" s="77" t="s">
        <v>449</v>
      </c>
      <c r="G324" s="77" t="s">
        <v>118</v>
      </c>
      <c r="H324" s="77"/>
      <c r="I324" s="77"/>
      <c r="J324" s="77"/>
      <c r="K324" s="77" t="s">
        <v>426</v>
      </c>
      <c r="L324" s="89"/>
    </row>
    <row r="325" customFormat="1" ht="15.75" spans="1:12">
      <c r="A325" s="64">
        <v>64</v>
      </c>
      <c r="B325" s="65" t="s">
        <v>39</v>
      </c>
      <c r="C325" s="77" t="s">
        <v>104</v>
      </c>
      <c r="D325" s="77" t="s">
        <v>749</v>
      </c>
      <c r="E325" s="77" t="s">
        <v>750</v>
      </c>
      <c r="F325" s="77" t="s">
        <v>449</v>
      </c>
      <c r="G325" s="77" t="s">
        <v>118</v>
      </c>
      <c r="H325" s="77"/>
      <c r="I325" s="77"/>
      <c r="J325" s="77"/>
      <c r="K325" s="77" t="s">
        <v>426</v>
      </c>
      <c r="L325" s="106"/>
    </row>
    <row r="326" ht="15.75" spans="1:12">
      <c r="A326" s="64">
        <v>65</v>
      </c>
      <c r="B326" s="65" t="s">
        <v>39</v>
      </c>
      <c r="C326" s="66" t="s">
        <v>104</v>
      </c>
      <c r="D326" s="66" t="s">
        <v>751</v>
      </c>
      <c r="E326" s="66" t="s">
        <v>752</v>
      </c>
      <c r="F326" s="66" t="s">
        <v>302</v>
      </c>
      <c r="G326" s="77" t="s">
        <v>118</v>
      </c>
      <c r="H326" s="77"/>
      <c r="I326" s="77"/>
      <c r="J326" s="77"/>
      <c r="K326" s="82" t="s">
        <v>43</v>
      </c>
      <c r="L326" s="66"/>
    </row>
    <row r="327" ht="31.5" spans="1:12">
      <c r="A327" s="64">
        <v>66</v>
      </c>
      <c r="B327" s="65" t="s">
        <v>39</v>
      </c>
      <c r="C327" s="66" t="s">
        <v>104</v>
      </c>
      <c r="D327" s="66" t="s">
        <v>753</v>
      </c>
      <c r="E327" s="66" t="s">
        <v>754</v>
      </c>
      <c r="F327" s="66" t="s">
        <v>755</v>
      </c>
      <c r="G327" s="66" t="s">
        <v>118</v>
      </c>
      <c r="H327" s="66"/>
      <c r="I327" s="66"/>
      <c r="J327" s="66"/>
      <c r="K327" s="82" t="s">
        <v>344</v>
      </c>
      <c r="L327" s="66"/>
    </row>
    <row r="328" ht="31.5" spans="1:12">
      <c r="A328" s="64">
        <v>67</v>
      </c>
      <c r="B328" s="65" t="s">
        <v>39</v>
      </c>
      <c r="C328" s="66" t="s">
        <v>104</v>
      </c>
      <c r="D328" s="66" t="s">
        <v>756</v>
      </c>
      <c r="E328" s="66" t="s">
        <v>754</v>
      </c>
      <c r="F328" s="66" t="s">
        <v>757</v>
      </c>
      <c r="G328" s="66" t="s">
        <v>118</v>
      </c>
      <c r="H328" s="66"/>
      <c r="I328" s="66"/>
      <c r="J328" s="66"/>
      <c r="K328" s="77" t="s">
        <v>344</v>
      </c>
      <c r="L328" s="66"/>
    </row>
    <row r="329" ht="15.75" spans="1:12">
      <c r="A329" s="64">
        <v>68</v>
      </c>
      <c r="B329" s="65" t="s">
        <v>621</v>
      </c>
      <c r="C329" s="66" t="s">
        <v>758</v>
      </c>
      <c r="D329" s="66" t="s">
        <v>759</v>
      </c>
      <c r="E329" s="66" t="s">
        <v>760</v>
      </c>
      <c r="F329" s="66" t="s">
        <v>761</v>
      </c>
      <c r="G329" s="66" t="s">
        <v>118</v>
      </c>
      <c r="H329" s="66"/>
      <c r="I329" s="66"/>
      <c r="J329" s="66"/>
      <c r="K329" s="77" t="s">
        <v>627</v>
      </c>
      <c r="L329" s="66" t="s">
        <v>762</v>
      </c>
    </row>
    <row r="330" s="52" customFormat="1" ht="15.75" spans="1:12">
      <c r="A330" s="64">
        <v>69</v>
      </c>
      <c r="B330" s="65" t="s">
        <v>39</v>
      </c>
      <c r="C330" s="66" t="s">
        <v>104</v>
      </c>
      <c r="D330" s="66" t="s">
        <v>763</v>
      </c>
      <c r="E330" s="66" t="s">
        <v>764</v>
      </c>
      <c r="F330" s="66" t="s">
        <v>449</v>
      </c>
      <c r="G330" s="66" t="s">
        <v>118</v>
      </c>
      <c r="H330" s="66"/>
      <c r="I330" s="66"/>
      <c r="J330" s="66"/>
      <c r="K330" s="77" t="s">
        <v>77</v>
      </c>
      <c r="L330" s="66" t="s">
        <v>765</v>
      </c>
    </row>
    <row r="331" s="52" customFormat="1" ht="15.75" spans="1:12">
      <c r="A331" s="64">
        <v>70</v>
      </c>
      <c r="B331" s="65" t="s">
        <v>39</v>
      </c>
      <c r="C331" s="66" t="s">
        <v>104</v>
      </c>
      <c r="D331" s="66" t="s">
        <v>766</v>
      </c>
      <c r="E331" s="66" t="s">
        <v>767</v>
      </c>
      <c r="F331" s="66" t="s">
        <v>768</v>
      </c>
      <c r="G331" s="66" t="s">
        <v>118</v>
      </c>
      <c r="H331" s="66"/>
      <c r="I331" s="66"/>
      <c r="J331" s="66"/>
      <c r="K331" s="77" t="s">
        <v>77</v>
      </c>
      <c r="L331" s="66" t="s">
        <v>765</v>
      </c>
    </row>
    <row r="332" s="96" customFormat="1" ht="15.75" spans="1:12">
      <c r="A332" s="64">
        <v>71</v>
      </c>
      <c r="B332" s="65" t="s">
        <v>39</v>
      </c>
      <c r="C332" s="66" t="s">
        <v>104</v>
      </c>
      <c r="D332" s="66" t="s">
        <v>769</v>
      </c>
      <c r="E332" s="66" t="s">
        <v>770</v>
      </c>
      <c r="F332" s="66" t="s">
        <v>771</v>
      </c>
      <c r="G332" s="66" t="s">
        <v>118</v>
      </c>
      <c r="H332" s="66"/>
      <c r="I332" s="66"/>
      <c r="J332" s="66"/>
      <c r="K332" s="77" t="s">
        <v>77</v>
      </c>
      <c r="L332" s="66" t="s">
        <v>765</v>
      </c>
    </row>
    <row r="333" ht="15.75" spans="1:12">
      <c r="A333" s="64">
        <v>72</v>
      </c>
      <c r="B333" s="65" t="s">
        <v>39</v>
      </c>
      <c r="C333" s="66" t="s">
        <v>104</v>
      </c>
      <c r="D333" s="66" t="s">
        <v>772</v>
      </c>
      <c r="E333" s="66" t="s">
        <v>773</v>
      </c>
      <c r="F333" s="66" t="s">
        <v>488</v>
      </c>
      <c r="G333" s="66" t="s">
        <v>118</v>
      </c>
      <c r="H333" s="66"/>
      <c r="I333" s="66"/>
      <c r="J333" s="66"/>
      <c r="K333" s="75" t="s">
        <v>774</v>
      </c>
      <c r="L333" s="66"/>
    </row>
    <row r="334" s="51" customFormat="1" ht="15.75" spans="1:12">
      <c r="A334" s="64">
        <v>73</v>
      </c>
      <c r="B334" s="65" t="s">
        <v>39</v>
      </c>
      <c r="C334" s="66" t="s">
        <v>104</v>
      </c>
      <c r="D334" s="66" t="s">
        <v>775</v>
      </c>
      <c r="E334" s="66" t="s">
        <v>776</v>
      </c>
      <c r="F334" s="66" t="s">
        <v>444</v>
      </c>
      <c r="G334" s="66" t="s">
        <v>118</v>
      </c>
      <c r="H334" s="66"/>
      <c r="I334" s="66"/>
      <c r="J334" s="66"/>
      <c r="K334" s="75" t="s">
        <v>774</v>
      </c>
      <c r="L334" s="66"/>
    </row>
    <row r="335" customFormat="1" ht="15.75" spans="1:12">
      <c r="A335" s="64">
        <v>74</v>
      </c>
      <c r="B335" s="65" t="s">
        <v>39</v>
      </c>
      <c r="C335" s="66" t="s">
        <v>17</v>
      </c>
      <c r="D335" s="85" t="s">
        <v>777</v>
      </c>
      <c r="E335" s="85" t="s">
        <v>778</v>
      </c>
      <c r="F335" s="85" t="s">
        <v>779</v>
      </c>
      <c r="G335" s="66" t="s">
        <v>425</v>
      </c>
      <c r="H335" s="66"/>
      <c r="I335" s="66"/>
      <c r="J335" s="66"/>
      <c r="K335" s="82" t="s">
        <v>426</v>
      </c>
      <c r="L335" s="66"/>
    </row>
    <row r="336" ht="15.75" spans="1:12">
      <c r="A336" s="64">
        <v>75</v>
      </c>
      <c r="B336" s="65" t="s">
        <v>39</v>
      </c>
      <c r="C336" s="66" t="s">
        <v>17</v>
      </c>
      <c r="D336" s="66" t="s">
        <v>780</v>
      </c>
      <c r="E336" s="66" t="s">
        <v>781</v>
      </c>
      <c r="F336" s="66" t="s">
        <v>34</v>
      </c>
      <c r="G336" s="66" t="s">
        <v>425</v>
      </c>
      <c r="H336" s="66"/>
      <c r="I336" s="66"/>
      <c r="J336" s="66"/>
      <c r="K336" s="82" t="s">
        <v>426</v>
      </c>
      <c r="L336" s="66"/>
    </row>
    <row r="337" ht="15.75" spans="1:12">
      <c r="A337" s="64">
        <v>76</v>
      </c>
      <c r="B337" s="65" t="s">
        <v>39</v>
      </c>
      <c r="C337" s="66" t="s">
        <v>359</v>
      </c>
      <c r="D337" s="66" t="s">
        <v>782</v>
      </c>
      <c r="E337" s="66" t="s">
        <v>783</v>
      </c>
      <c r="F337" s="66" t="s">
        <v>76</v>
      </c>
      <c r="G337" s="66" t="s">
        <v>425</v>
      </c>
      <c r="H337" s="66"/>
      <c r="I337" s="66"/>
      <c r="J337" s="66"/>
      <c r="K337" s="82" t="s">
        <v>426</v>
      </c>
      <c r="L337" s="66"/>
    </row>
    <row r="338" ht="15.75" spans="1:12">
      <c r="A338" s="64">
        <v>77</v>
      </c>
      <c r="B338" s="65" t="s">
        <v>39</v>
      </c>
      <c r="C338" s="66" t="s">
        <v>359</v>
      </c>
      <c r="D338" s="66" t="s">
        <v>784</v>
      </c>
      <c r="E338" s="66" t="s">
        <v>785</v>
      </c>
      <c r="F338" s="66" t="s">
        <v>266</v>
      </c>
      <c r="G338" s="66" t="s">
        <v>425</v>
      </c>
      <c r="H338" s="66"/>
      <c r="I338" s="66"/>
      <c r="J338" s="66"/>
      <c r="K338" s="82" t="s">
        <v>426</v>
      </c>
      <c r="L338" s="66"/>
    </row>
    <row r="339" ht="15.75" spans="1:12">
      <c r="A339" s="64">
        <v>78</v>
      </c>
      <c r="B339" s="65" t="s">
        <v>39</v>
      </c>
      <c r="C339" s="108" t="s">
        <v>359</v>
      </c>
      <c r="D339" s="108" t="s">
        <v>786</v>
      </c>
      <c r="E339" s="108" t="s">
        <v>787</v>
      </c>
      <c r="F339" s="108" t="s">
        <v>373</v>
      </c>
      <c r="G339" s="108" t="s">
        <v>425</v>
      </c>
      <c r="H339" s="108"/>
      <c r="I339" s="108"/>
      <c r="J339" s="108"/>
      <c r="K339" s="108" t="s">
        <v>426</v>
      </c>
      <c r="L339" s="114"/>
    </row>
    <row r="340" ht="15.75" spans="1:12">
      <c r="A340" s="64">
        <v>79</v>
      </c>
      <c r="B340" s="65" t="s">
        <v>39</v>
      </c>
      <c r="C340" s="71" t="s">
        <v>111</v>
      </c>
      <c r="D340" s="71" t="s">
        <v>788</v>
      </c>
      <c r="E340" s="71" t="s">
        <v>789</v>
      </c>
      <c r="F340" s="71" t="s">
        <v>438</v>
      </c>
      <c r="G340" s="71" t="s">
        <v>425</v>
      </c>
      <c r="H340" s="71"/>
      <c r="I340" s="71"/>
      <c r="J340" s="71"/>
      <c r="K340" s="108" t="s">
        <v>43</v>
      </c>
      <c r="L340" s="71"/>
    </row>
    <row r="341" ht="15.75" spans="1:12">
      <c r="A341" s="64">
        <v>80</v>
      </c>
      <c r="B341" s="65" t="s">
        <v>39</v>
      </c>
      <c r="C341" s="71" t="s">
        <v>111</v>
      </c>
      <c r="D341" s="71" t="s">
        <v>790</v>
      </c>
      <c r="E341" s="71" t="s">
        <v>789</v>
      </c>
      <c r="F341" s="71" t="s">
        <v>438</v>
      </c>
      <c r="G341" s="71" t="s">
        <v>425</v>
      </c>
      <c r="H341" s="71"/>
      <c r="I341" s="71"/>
      <c r="J341" s="71"/>
      <c r="K341" s="108" t="s">
        <v>43</v>
      </c>
      <c r="L341" s="71"/>
    </row>
    <row r="342" ht="15.75" spans="1:12">
      <c r="A342" s="64">
        <v>81</v>
      </c>
      <c r="B342" s="65" t="s">
        <v>39</v>
      </c>
      <c r="C342" s="71" t="s">
        <v>111</v>
      </c>
      <c r="D342" s="71" t="s">
        <v>791</v>
      </c>
      <c r="E342" s="71" t="s">
        <v>792</v>
      </c>
      <c r="F342" s="71" t="s">
        <v>438</v>
      </c>
      <c r="G342" s="71" t="s">
        <v>425</v>
      </c>
      <c r="H342" s="71"/>
      <c r="I342" s="71"/>
      <c r="J342" s="71"/>
      <c r="K342" s="83" t="s">
        <v>43</v>
      </c>
      <c r="L342" s="71"/>
    </row>
    <row r="343" ht="15.75" spans="1:12">
      <c r="A343" s="64">
        <v>82</v>
      </c>
      <c r="B343" s="65" t="s">
        <v>39</v>
      </c>
      <c r="C343" s="71" t="s">
        <v>111</v>
      </c>
      <c r="D343" s="71" t="s">
        <v>793</v>
      </c>
      <c r="E343" s="71" t="s">
        <v>792</v>
      </c>
      <c r="F343" s="71" t="s">
        <v>438</v>
      </c>
      <c r="G343" s="71" t="s">
        <v>425</v>
      </c>
      <c r="H343" s="71"/>
      <c r="I343" s="71"/>
      <c r="J343" s="71"/>
      <c r="K343" s="83" t="s">
        <v>43</v>
      </c>
      <c r="L343" s="71"/>
    </row>
    <row r="344" customFormat="1" ht="15.75" spans="1:12">
      <c r="A344" s="64">
        <v>83</v>
      </c>
      <c r="B344" s="70" t="s">
        <v>39</v>
      </c>
      <c r="C344" s="71" t="s">
        <v>405</v>
      </c>
      <c r="D344" s="126" t="s">
        <v>794</v>
      </c>
      <c r="E344" s="126" t="s">
        <v>795</v>
      </c>
      <c r="F344" s="126" t="s">
        <v>796</v>
      </c>
      <c r="G344" s="127" t="s">
        <v>425</v>
      </c>
      <c r="H344" s="128"/>
      <c r="I344" s="128"/>
      <c r="J344" s="128"/>
      <c r="K344" s="129" t="s">
        <v>797</v>
      </c>
      <c r="L344" s="66"/>
    </row>
    <row r="345" customFormat="1" ht="15.75" spans="1:12">
      <c r="A345" s="64">
        <v>84</v>
      </c>
      <c r="B345" s="70" t="s">
        <v>39</v>
      </c>
      <c r="C345" s="71" t="s">
        <v>104</v>
      </c>
      <c r="D345" s="84" t="s">
        <v>798</v>
      </c>
      <c r="E345" s="84" t="s">
        <v>799</v>
      </c>
      <c r="F345" s="84" t="s">
        <v>800</v>
      </c>
      <c r="G345" s="71" t="s">
        <v>425</v>
      </c>
      <c r="H345" s="71"/>
      <c r="I345" s="71"/>
      <c r="J345" s="71"/>
      <c r="K345" s="71" t="s">
        <v>774</v>
      </c>
      <c r="L345" s="66"/>
    </row>
    <row r="346" customFormat="1" ht="15.75" spans="1:12">
      <c r="A346" s="64">
        <v>85</v>
      </c>
      <c r="B346" s="65" t="s">
        <v>39</v>
      </c>
      <c r="C346" s="66" t="s">
        <v>104</v>
      </c>
      <c r="D346" s="66" t="s">
        <v>801</v>
      </c>
      <c r="E346" s="66" t="s">
        <v>802</v>
      </c>
      <c r="F346" s="66" t="s">
        <v>803</v>
      </c>
      <c r="G346" s="66" t="s">
        <v>425</v>
      </c>
      <c r="H346" s="66"/>
      <c r="I346" s="66"/>
      <c r="J346" s="66"/>
      <c r="K346" s="66" t="s">
        <v>774</v>
      </c>
      <c r="L346" s="66"/>
    </row>
    <row r="347" customFormat="1" ht="15.75" spans="1:12">
      <c r="A347" s="64">
        <v>86</v>
      </c>
      <c r="B347" s="65" t="s">
        <v>39</v>
      </c>
      <c r="C347" s="66" t="s">
        <v>104</v>
      </c>
      <c r="D347" s="66" t="s">
        <v>804</v>
      </c>
      <c r="E347" s="66" t="s">
        <v>805</v>
      </c>
      <c r="F347" s="66" t="s">
        <v>449</v>
      </c>
      <c r="G347" s="66" t="s">
        <v>425</v>
      </c>
      <c r="H347" s="66"/>
      <c r="I347" s="66"/>
      <c r="J347" s="66"/>
      <c r="K347" s="66" t="s">
        <v>774</v>
      </c>
      <c r="L347" s="66"/>
    </row>
    <row r="348" ht="15.75" spans="1:12">
      <c r="A348" s="64">
        <v>87</v>
      </c>
      <c r="B348" s="65" t="s">
        <v>39</v>
      </c>
      <c r="C348" s="71" t="s">
        <v>104</v>
      </c>
      <c r="D348" s="66" t="s">
        <v>806</v>
      </c>
      <c r="E348" s="71" t="s">
        <v>807</v>
      </c>
      <c r="F348" s="71" t="s">
        <v>449</v>
      </c>
      <c r="G348" s="71" t="s">
        <v>425</v>
      </c>
      <c r="H348" s="71"/>
      <c r="I348" s="71"/>
      <c r="J348" s="71"/>
      <c r="K348" s="71" t="s">
        <v>774</v>
      </c>
      <c r="L348" s="71"/>
    </row>
    <row r="349" ht="15.75" spans="1:12">
      <c r="A349" s="64">
        <v>88</v>
      </c>
      <c r="B349" s="65" t="s">
        <v>39</v>
      </c>
      <c r="C349" s="71" t="s">
        <v>104</v>
      </c>
      <c r="D349" s="71" t="s">
        <v>808</v>
      </c>
      <c r="E349" s="71" t="s">
        <v>809</v>
      </c>
      <c r="F349" s="71" t="s">
        <v>810</v>
      </c>
      <c r="G349" s="71" t="s">
        <v>425</v>
      </c>
      <c r="H349" s="71"/>
      <c r="I349" s="71"/>
      <c r="J349" s="71"/>
      <c r="K349" s="83" t="s">
        <v>48</v>
      </c>
      <c r="L349" s="71"/>
    </row>
    <row r="350" ht="15.75" spans="1:12">
      <c r="A350" s="64">
        <v>89</v>
      </c>
      <c r="B350" s="65" t="s">
        <v>39</v>
      </c>
      <c r="C350" s="66" t="s">
        <v>104</v>
      </c>
      <c r="D350" s="66" t="s">
        <v>811</v>
      </c>
      <c r="E350" s="66" t="s">
        <v>812</v>
      </c>
      <c r="F350" s="66" t="s">
        <v>449</v>
      </c>
      <c r="G350" s="66" t="s">
        <v>425</v>
      </c>
      <c r="H350" s="66"/>
      <c r="I350" s="66"/>
      <c r="J350" s="66"/>
      <c r="K350" s="82" t="s">
        <v>48</v>
      </c>
      <c r="L350" s="66"/>
    </row>
    <row r="351" ht="15.75" spans="1:12">
      <c r="A351" s="64">
        <v>90</v>
      </c>
      <c r="B351" s="65" t="s">
        <v>39</v>
      </c>
      <c r="C351" s="66" t="s">
        <v>104</v>
      </c>
      <c r="D351" s="66" t="s">
        <v>813</v>
      </c>
      <c r="E351" s="66" t="s">
        <v>814</v>
      </c>
      <c r="F351" s="66" t="s">
        <v>449</v>
      </c>
      <c r="G351" s="66" t="s">
        <v>425</v>
      </c>
      <c r="H351" s="66"/>
      <c r="I351" s="66"/>
      <c r="J351" s="66"/>
      <c r="K351" s="82" t="s">
        <v>48</v>
      </c>
      <c r="L351" s="66"/>
    </row>
    <row r="352" ht="15.75" spans="1:12">
      <c r="A352" s="64">
        <v>91</v>
      </c>
      <c r="B352" s="65" t="s">
        <v>39</v>
      </c>
      <c r="C352" s="66" t="s">
        <v>104</v>
      </c>
      <c r="D352" s="66" t="s">
        <v>815</v>
      </c>
      <c r="E352" s="66" t="s">
        <v>816</v>
      </c>
      <c r="F352" s="66" t="s">
        <v>449</v>
      </c>
      <c r="G352" s="66" t="s">
        <v>425</v>
      </c>
      <c r="H352" s="66"/>
      <c r="I352" s="66"/>
      <c r="J352" s="66"/>
      <c r="K352" s="82" t="s">
        <v>48</v>
      </c>
      <c r="L352" s="66"/>
    </row>
    <row r="353" ht="15.75" spans="1:12">
      <c r="A353" s="64">
        <v>92</v>
      </c>
      <c r="B353" s="65" t="s">
        <v>39</v>
      </c>
      <c r="C353" s="66" t="s">
        <v>104</v>
      </c>
      <c r="D353" s="66" t="s">
        <v>817</v>
      </c>
      <c r="E353" s="66" t="s">
        <v>818</v>
      </c>
      <c r="F353" s="66" t="s">
        <v>819</v>
      </c>
      <c r="G353" s="66" t="s">
        <v>425</v>
      </c>
      <c r="H353" s="66"/>
      <c r="I353" s="66"/>
      <c r="J353" s="66"/>
      <c r="K353" s="82" t="s">
        <v>48</v>
      </c>
      <c r="L353" s="66"/>
    </row>
    <row r="354" ht="15.75" spans="1:12">
      <c r="A354" s="64">
        <v>93</v>
      </c>
      <c r="B354" s="65" t="s">
        <v>39</v>
      </c>
      <c r="C354" s="66" t="s">
        <v>104</v>
      </c>
      <c r="D354" s="66" t="s">
        <v>820</v>
      </c>
      <c r="E354" s="66" t="s">
        <v>821</v>
      </c>
      <c r="F354" s="66" t="s">
        <v>822</v>
      </c>
      <c r="G354" s="66" t="s">
        <v>425</v>
      </c>
      <c r="H354" s="66"/>
      <c r="I354" s="66"/>
      <c r="J354" s="66"/>
      <c r="K354" s="82" t="s">
        <v>48</v>
      </c>
      <c r="L354" s="66"/>
    </row>
    <row r="355" ht="15.75" spans="1:12">
      <c r="A355" s="64">
        <v>94</v>
      </c>
      <c r="B355" s="65" t="s">
        <v>39</v>
      </c>
      <c r="C355" s="66" t="s">
        <v>104</v>
      </c>
      <c r="D355" s="66" t="s">
        <v>823</v>
      </c>
      <c r="E355" s="66" t="s">
        <v>824</v>
      </c>
      <c r="F355" s="66" t="s">
        <v>444</v>
      </c>
      <c r="G355" s="66" t="s">
        <v>425</v>
      </c>
      <c r="H355" s="66"/>
      <c r="I355" s="66"/>
      <c r="J355" s="66"/>
      <c r="K355" s="82" t="s">
        <v>48</v>
      </c>
      <c r="L355" s="66"/>
    </row>
    <row r="356" ht="15.75" spans="1:12">
      <c r="A356" s="64">
        <v>95</v>
      </c>
      <c r="B356" s="65" t="s">
        <v>39</v>
      </c>
      <c r="C356" s="66" t="s">
        <v>104</v>
      </c>
      <c r="D356" s="66" t="s">
        <v>825</v>
      </c>
      <c r="E356" s="66" t="s">
        <v>826</v>
      </c>
      <c r="F356" s="66" t="s">
        <v>488</v>
      </c>
      <c r="G356" s="66" t="s">
        <v>425</v>
      </c>
      <c r="H356" s="66"/>
      <c r="I356" s="66"/>
      <c r="J356" s="66"/>
      <c r="K356" s="82" t="s">
        <v>48</v>
      </c>
      <c r="L356" s="66"/>
    </row>
    <row r="357" ht="15.75" spans="1:12">
      <c r="A357" s="64">
        <v>96</v>
      </c>
      <c r="B357" s="65" t="s">
        <v>39</v>
      </c>
      <c r="C357" s="66" t="s">
        <v>104</v>
      </c>
      <c r="D357" s="66" t="s">
        <v>827</v>
      </c>
      <c r="E357" s="66" t="s">
        <v>828</v>
      </c>
      <c r="F357" s="66" t="s">
        <v>444</v>
      </c>
      <c r="G357" s="66" t="s">
        <v>425</v>
      </c>
      <c r="H357" s="66"/>
      <c r="I357" s="66"/>
      <c r="J357" s="66"/>
      <c r="K357" s="82" t="s">
        <v>48</v>
      </c>
      <c r="L357" s="66"/>
    </row>
    <row r="358" ht="15.75" spans="1:12">
      <c r="A358" s="64">
        <v>97</v>
      </c>
      <c r="B358" s="65" t="s">
        <v>39</v>
      </c>
      <c r="C358" s="66" t="s">
        <v>104</v>
      </c>
      <c r="D358" s="66" t="s">
        <v>829</v>
      </c>
      <c r="E358" s="66" t="s">
        <v>830</v>
      </c>
      <c r="F358" s="66" t="s">
        <v>831</v>
      </c>
      <c r="G358" s="66" t="s">
        <v>425</v>
      </c>
      <c r="H358" s="66"/>
      <c r="I358" s="66"/>
      <c r="J358" s="66"/>
      <c r="K358" s="82" t="s">
        <v>48</v>
      </c>
      <c r="L358" s="66"/>
    </row>
    <row r="359" ht="15.75" spans="1:12">
      <c r="A359" s="64">
        <v>98</v>
      </c>
      <c r="B359" s="65" t="s">
        <v>39</v>
      </c>
      <c r="C359" s="66" t="s">
        <v>104</v>
      </c>
      <c r="D359" s="66" t="s">
        <v>832</v>
      </c>
      <c r="E359" s="66" t="s">
        <v>833</v>
      </c>
      <c r="F359" s="66" t="s">
        <v>488</v>
      </c>
      <c r="G359" s="66" t="s">
        <v>425</v>
      </c>
      <c r="H359" s="66"/>
      <c r="I359" s="66"/>
      <c r="J359" s="66"/>
      <c r="K359" s="82" t="s">
        <v>48</v>
      </c>
      <c r="L359" s="66"/>
    </row>
    <row r="360" ht="15.75" spans="1:12">
      <c r="A360" s="64">
        <v>99</v>
      </c>
      <c r="B360" s="65" t="s">
        <v>39</v>
      </c>
      <c r="C360" s="66" t="s">
        <v>104</v>
      </c>
      <c r="D360" s="66" t="s">
        <v>834</v>
      </c>
      <c r="E360" s="66" t="s">
        <v>835</v>
      </c>
      <c r="F360" s="66" t="s">
        <v>836</v>
      </c>
      <c r="G360" s="66" t="s">
        <v>425</v>
      </c>
      <c r="H360" s="66"/>
      <c r="I360" s="66"/>
      <c r="J360" s="66"/>
      <c r="K360" s="82" t="s">
        <v>48</v>
      </c>
      <c r="L360" s="66"/>
    </row>
    <row r="361" ht="15.75" spans="1:12">
      <c r="A361" s="64">
        <v>100</v>
      </c>
      <c r="B361" s="65" t="s">
        <v>39</v>
      </c>
      <c r="C361" s="66" t="s">
        <v>104</v>
      </c>
      <c r="D361" s="66" t="s">
        <v>837</v>
      </c>
      <c r="E361" s="66" t="s">
        <v>838</v>
      </c>
      <c r="F361" s="66" t="s">
        <v>449</v>
      </c>
      <c r="G361" s="66" t="s">
        <v>425</v>
      </c>
      <c r="H361" s="66"/>
      <c r="I361" s="66"/>
      <c r="J361" s="66"/>
      <c r="K361" s="82" t="s">
        <v>48</v>
      </c>
      <c r="L361" s="66"/>
    </row>
    <row r="362" ht="15.75" spans="1:12">
      <c r="A362" s="64">
        <v>101</v>
      </c>
      <c r="B362" s="65" t="s">
        <v>39</v>
      </c>
      <c r="C362" s="66" t="s">
        <v>104</v>
      </c>
      <c r="D362" s="66" t="s">
        <v>839</v>
      </c>
      <c r="E362" s="66" t="s">
        <v>840</v>
      </c>
      <c r="F362" s="66" t="s">
        <v>444</v>
      </c>
      <c r="G362" s="66" t="s">
        <v>425</v>
      </c>
      <c r="H362" s="66"/>
      <c r="I362" s="66"/>
      <c r="J362" s="66"/>
      <c r="K362" s="82" t="s">
        <v>48</v>
      </c>
      <c r="L362" s="66"/>
    </row>
    <row r="363" ht="15.75" spans="1:12">
      <c r="A363" s="64">
        <v>102</v>
      </c>
      <c r="B363" s="65" t="s">
        <v>39</v>
      </c>
      <c r="C363" s="66" t="s">
        <v>104</v>
      </c>
      <c r="D363" s="66" t="s">
        <v>841</v>
      </c>
      <c r="E363" s="66" t="s">
        <v>842</v>
      </c>
      <c r="F363" s="66" t="s">
        <v>843</v>
      </c>
      <c r="G363" s="66" t="s">
        <v>425</v>
      </c>
      <c r="H363" s="66"/>
      <c r="I363" s="66"/>
      <c r="J363" s="66"/>
      <c r="K363" s="82" t="s">
        <v>48</v>
      </c>
      <c r="L363" s="66"/>
    </row>
    <row r="364" ht="15.75" spans="1:12">
      <c r="A364" s="64">
        <v>103</v>
      </c>
      <c r="B364" s="65" t="s">
        <v>39</v>
      </c>
      <c r="C364" s="66" t="s">
        <v>104</v>
      </c>
      <c r="D364" s="66" t="s">
        <v>844</v>
      </c>
      <c r="E364" s="66" t="s">
        <v>845</v>
      </c>
      <c r="F364" s="66" t="s">
        <v>444</v>
      </c>
      <c r="G364" s="66" t="s">
        <v>425</v>
      </c>
      <c r="H364" s="66"/>
      <c r="I364" s="66"/>
      <c r="J364" s="66"/>
      <c r="K364" s="82" t="s">
        <v>48</v>
      </c>
      <c r="L364" s="66"/>
    </row>
    <row r="365" ht="15.75" spans="1:12">
      <c r="A365" s="64">
        <v>104</v>
      </c>
      <c r="B365" s="65" t="s">
        <v>39</v>
      </c>
      <c r="C365" s="66" t="s">
        <v>104</v>
      </c>
      <c r="D365" s="66" t="s">
        <v>846</v>
      </c>
      <c r="E365" s="66" t="s">
        <v>847</v>
      </c>
      <c r="F365" s="66" t="s">
        <v>741</v>
      </c>
      <c r="G365" s="66" t="s">
        <v>425</v>
      </c>
      <c r="H365" s="66"/>
      <c r="I365" s="66"/>
      <c r="J365" s="66"/>
      <c r="K365" s="82" t="s">
        <v>48</v>
      </c>
      <c r="L365" s="66"/>
    </row>
    <row r="366" customFormat="1" ht="15.75" spans="1:12">
      <c r="A366" s="64">
        <v>105</v>
      </c>
      <c r="B366" s="65" t="s">
        <v>39</v>
      </c>
      <c r="C366" s="77" t="s">
        <v>104</v>
      </c>
      <c r="D366" s="77" t="s">
        <v>848</v>
      </c>
      <c r="E366" s="77" t="s">
        <v>849</v>
      </c>
      <c r="F366" s="77" t="s">
        <v>449</v>
      </c>
      <c r="G366" s="77" t="s">
        <v>425</v>
      </c>
      <c r="H366" s="77"/>
      <c r="I366" s="77"/>
      <c r="J366" s="77"/>
      <c r="K366" s="77" t="s">
        <v>426</v>
      </c>
      <c r="L366" s="77"/>
    </row>
    <row r="367" customFormat="1" ht="15.75" spans="1:12">
      <c r="A367" s="64">
        <v>106</v>
      </c>
      <c r="B367" s="65" t="s">
        <v>39</v>
      </c>
      <c r="C367" s="77" t="s">
        <v>104</v>
      </c>
      <c r="D367" s="77" t="s">
        <v>850</v>
      </c>
      <c r="E367" s="77" t="s">
        <v>851</v>
      </c>
      <c r="F367" s="77" t="s">
        <v>449</v>
      </c>
      <c r="G367" s="77" t="s">
        <v>425</v>
      </c>
      <c r="H367" s="77"/>
      <c r="I367" s="77"/>
      <c r="J367" s="77"/>
      <c r="K367" s="77" t="s">
        <v>426</v>
      </c>
      <c r="L367" s="89"/>
    </row>
    <row r="368" customFormat="1" ht="15.75" spans="1:12">
      <c r="A368" s="64">
        <v>107</v>
      </c>
      <c r="B368" s="65" t="s">
        <v>39</v>
      </c>
      <c r="C368" s="77" t="s">
        <v>104</v>
      </c>
      <c r="D368" s="77" t="s">
        <v>852</v>
      </c>
      <c r="E368" s="77" t="s">
        <v>853</v>
      </c>
      <c r="F368" s="77" t="s">
        <v>449</v>
      </c>
      <c r="G368" s="77" t="s">
        <v>425</v>
      </c>
      <c r="H368" s="77"/>
      <c r="I368" s="77"/>
      <c r="J368" s="77"/>
      <c r="K368" s="77" t="s">
        <v>426</v>
      </c>
      <c r="L368" s="89"/>
    </row>
    <row r="369" customFormat="1" ht="15.75" spans="1:12">
      <c r="A369" s="64">
        <v>108</v>
      </c>
      <c r="B369" s="65" t="s">
        <v>39</v>
      </c>
      <c r="C369" s="77" t="s">
        <v>104</v>
      </c>
      <c r="D369" s="77" t="s">
        <v>854</v>
      </c>
      <c r="E369" s="77" t="s">
        <v>855</v>
      </c>
      <c r="F369" s="77" t="s">
        <v>856</v>
      </c>
      <c r="G369" s="77" t="s">
        <v>425</v>
      </c>
      <c r="H369" s="77"/>
      <c r="I369" s="77"/>
      <c r="J369" s="77"/>
      <c r="K369" s="77" t="s">
        <v>426</v>
      </c>
      <c r="L369" s="89"/>
    </row>
    <row r="370" customFormat="1" ht="15.75" spans="1:12">
      <c r="A370" s="64">
        <v>109</v>
      </c>
      <c r="B370" s="65" t="s">
        <v>39</v>
      </c>
      <c r="C370" s="77" t="s">
        <v>104</v>
      </c>
      <c r="D370" s="77" t="s">
        <v>857</v>
      </c>
      <c r="E370" s="77" t="s">
        <v>858</v>
      </c>
      <c r="F370" s="77" t="s">
        <v>449</v>
      </c>
      <c r="G370" s="77" t="s">
        <v>425</v>
      </c>
      <c r="H370" s="77"/>
      <c r="I370" s="77"/>
      <c r="J370" s="77"/>
      <c r="K370" s="77" t="s">
        <v>426</v>
      </c>
      <c r="L370" s="89"/>
    </row>
    <row r="371" customFormat="1" ht="15.75" spans="1:12">
      <c r="A371" s="64">
        <v>110</v>
      </c>
      <c r="B371" s="65" t="s">
        <v>39</v>
      </c>
      <c r="C371" s="77" t="s">
        <v>104</v>
      </c>
      <c r="D371" s="77" t="s">
        <v>859</v>
      </c>
      <c r="E371" s="77" t="s">
        <v>860</v>
      </c>
      <c r="F371" s="77" t="s">
        <v>449</v>
      </c>
      <c r="G371" s="77" t="s">
        <v>425</v>
      </c>
      <c r="H371" s="77"/>
      <c r="I371" s="77"/>
      <c r="J371" s="77"/>
      <c r="K371" s="77" t="s">
        <v>426</v>
      </c>
      <c r="L371" s="89"/>
    </row>
    <row r="372" customFormat="1" ht="15.75" spans="1:12">
      <c r="A372" s="64">
        <v>111</v>
      </c>
      <c r="B372" s="65" t="s">
        <v>39</v>
      </c>
      <c r="C372" s="77" t="s">
        <v>104</v>
      </c>
      <c r="D372" s="77" t="s">
        <v>861</v>
      </c>
      <c r="E372" s="77" t="s">
        <v>862</v>
      </c>
      <c r="F372" s="77" t="s">
        <v>768</v>
      </c>
      <c r="G372" s="77" t="s">
        <v>425</v>
      </c>
      <c r="H372" s="77"/>
      <c r="I372" s="77"/>
      <c r="J372" s="77"/>
      <c r="K372" s="77" t="s">
        <v>426</v>
      </c>
      <c r="L372" s="89"/>
    </row>
    <row r="373" customFormat="1" ht="15.75" spans="1:12">
      <c r="A373" s="64">
        <v>112</v>
      </c>
      <c r="B373" s="65" t="s">
        <v>39</v>
      </c>
      <c r="C373" s="77" t="s">
        <v>104</v>
      </c>
      <c r="D373" s="77" t="s">
        <v>863</v>
      </c>
      <c r="E373" s="77" t="s">
        <v>864</v>
      </c>
      <c r="F373" s="77" t="s">
        <v>449</v>
      </c>
      <c r="G373" s="77" t="s">
        <v>425</v>
      </c>
      <c r="H373" s="77"/>
      <c r="I373" s="77"/>
      <c r="J373" s="77"/>
      <c r="K373" s="77" t="s">
        <v>426</v>
      </c>
      <c r="L373" s="89"/>
    </row>
    <row r="374" customFormat="1" ht="15.75" spans="1:12">
      <c r="A374" s="64">
        <v>113</v>
      </c>
      <c r="B374" s="65" t="s">
        <v>39</v>
      </c>
      <c r="C374" s="77" t="s">
        <v>104</v>
      </c>
      <c r="D374" s="77" t="s">
        <v>865</v>
      </c>
      <c r="E374" s="77" t="s">
        <v>866</v>
      </c>
      <c r="F374" s="77" t="s">
        <v>449</v>
      </c>
      <c r="G374" s="77" t="s">
        <v>425</v>
      </c>
      <c r="H374" s="77"/>
      <c r="I374" s="77"/>
      <c r="J374" s="77"/>
      <c r="K374" s="77" t="s">
        <v>426</v>
      </c>
      <c r="L374" s="89"/>
    </row>
    <row r="375" customFormat="1" ht="15.75" spans="1:12">
      <c r="A375" s="64">
        <v>114</v>
      </c>
      <c r="B375" s="65" t="s">
        <v>39</v>
      </c>
      <c r="C375" s="77" t="s">
        <v>104</v>
      </c>
      <c r="D375" s="77" t="s">
        <v>867</v>
      </c>
      <c r="E375" s="77" t="s">
        <v>868</v>
      </c>
      <c r="F375" s="77" t="s">
        <v>449</v>
      </c>
      <c r="G375" s="77" t="s">
        <v>425</v>
      </c>
      <c r="H375" s="77"/>
      <c r="I375" s="77"/>
      <c r="J375" s="77"/>
      <c r="K375" s="77" t="s">
        <v>426</v>
      </c>
      <c r="L375" s="89"/>
    </row>
    <row r="376" customFormat="1" ht="15.75" spans="1:12">
      <c r="A376" s="64">
        <v>115</v>
      </c>
      <c r="B376" s="65" t="s">
        <v>39</v>
      </c>
      <c r="C376" s="77" t="s">
        <v>104</v>
      </c>
      <c r="D376" s="77" t="s">
        <v>869</v>
      </c>
      <c r="E376" s="77" t="s">
        <v>870</v>
      </c>
      <c r="F376" s="77" t="s">
        <v>444</v>
      </c>
      <c r="G376" s="77" t="s">
        <v>425</v>
      </c>
      <c r="H376" s="77"/>
      <c r="I376" s="77"/>
      <c r="J376" s="77"/>
      <c r="K376" s="77" t="s">
        <v>426</v>
      </c>
      <c r="L376" s="89"/>
    </row>
    <row r="377" customFormat="1" ht="15.75" spans="1:12">
      <c r="A377" s="64">
        <v>116</v>
      </c>
      <c r="B377" s="65" t="s">
        <v>39</v>
      </c>
      <c r="C377" s="77" t="s">
        <v>104</v>
      </c>
      <c r="D377" s="77" t="s">
        <v>871</v>
      </c>
      <c r="E377" s="77" t="s">
        <v>872</v>
      </c>
      <c r="F377" s="77" t="s">
        <v>449</v>
      </c>
      <c r="G377" s="77" t="s">
        <v>425</v>
      </c>
      <c r="H377" s="77"/>
      <c r="I377" s="77"/>
      <c r="J377" s="77"/>
      <c r="K377" s="77" t="s">
        <v>426</v>
      </c>
      <c r="L377" s="89"/>
    </row>
    <row r="378" customFormat="1" ht="15.75" spans="1:12">
      <c r="A378" s="64">
        <v>117</v>
      </c>
      <c r="B378" s="65" t="s">
        <v>39</v>
      </c>
      <c r="C378" s="77" t="s">
        <v>104</v>
      </c>
      <c r="D378" s="77" t="s">
        <v>873</v>
      </c>
      <c r="E378" s="108" t="s">
        <v>874</v>
      </c>
      <c r="F378" s="77" t="s">
        <v>444</v>
      </c>
      <c r="G378" s="77" t="s">
        <v>425</v>
      </c>
      <c r="H378" s="77"/>
      <c r="I378" s="77"/>
      <c r="J378" s="77"/>
      <c r="K378" s="77" t="s">
        <v>426</v>
      </c>
      <c r="L378" s="89"/>
    </row>
    <row r="379" customFormat="1" ht="15.75" spans="1:12">
      <c r="A379" s="64">
        <v>118</v>
      </c>
      <c r="B379" s="65" t="s">
        <v>39</v>
      </c>
      <c r="C379" s="77" t="s">
        <v>104</v>
      </c>
      <c r="D379" s="77" t="s">
        <v>875</v>
      </c>
      <c r="E379" s="77" t="s">
        <v>876</v>
      </c>
      <c r="F379" s="77" t="s">
        <v>444</v>
      </c>
      <c r="G379" s="77" t="s">
        <v>425</v>
      </c>
      <c r="H379" s="77"/>
      <c r="I379" s="77"/>
      <c r="J379" s="77"/>
      <c r="K379" s="77" t="s">
        <v>426</v>
      </c>
      <c r="L379" s="89"/>
    </row>
    <row r="380" customFormat="1" ht="15.75" spans="1:12">
      <c r="A380" s="64">
        <v>119</v>
      </c>
      <c r="B380" s="65" t="s">
        <v>39</v>
      </c>
      <c r="C380" s="77" t="s">
        <v>104</v>
      </c>
      <c r="D380" s="77" t="s">
        <v>877</v>
      </c>
      <c r="E380" s="77" t="s">
        <v>878</v>
      </c>
      <c r="F380" s="77" t="s">
        <v>449</v>
      </c>
      <c r="G380" s="77" t="s">
        <v>425</v>
      </c>
      <c r="H380" s="77"/>
      <c r="I380" s="77"/>
      <c r="J380" s="77"/>
      <c r="K380" s="77" t="s">
        <v>426</v>
      </c>
      <c r="L380" s="89"/>
    </row>
    <row r="381" customFormat="1" ht="15.75" spans="1:12">
      <c r="A381" s="64">
        <v>120</v>
      </c>
      <c r="B381" s="65" t="s">
        <v>39</v>
      </c>
      <c r="C381" s="77" t="s">
        <v>104</v>
      </c>
      <c r="D381" s="77" t="s">
        <v>879</v>
      </c>
      <c r="E381" s="77" t="s">
        <v>880</v>
      </c>
      <c r="F381" s="77" t="s">
        <v>741</v>
      </c>
      <c r="G381" s="77" t="s">
        <v>425</v>
      </c>
      <c r="H381" s="77"/>
      <c r="I381" s="77"/>
      <c r="J381" s="77"/>
      <c r="K381" s="77" t="s">
        <v>426</v>
      </c>
      <c r="L381" s="89"/>
    </row>
    <row r="382" customFormat="1" ht="15.75" spans="1:12">
      <c r="A382" s="64">
        <v>121</v>
      </c>
      <c r="B382" s="65" t="s">
        <v>39</v>
      </c>
      <c r="C382" s="77" t="s">
        <v>104</v>
      </c>
      <c r="D382" s="77" t="s">
        <v>881</v>
      </c>
      <c r="E382" s="77" t="s">
        <v>882</v>
      </c>
      <c r="F382" s="77" t="s">
        <v>444</v>
      </c>
      <c r="G382" s="77" t="s">
        <v>425</v>
      </c>
      <c r="H382" s="77"/>
      <c r="I382" s="77"/>
      <c r="J382" s="77"/>
      <c r="K382" s="77" t="s">
        <v>426</v>
      </c>
      <c r="L382" s="89"/>
    </row>
    <row r="383" customFormat="1" ht="15.75" spans="1:12">
      <c r="A383" s="64">
        <v>122</v>
      </c>
      <c r="B383" s="65" t="s">
        <v>39</v>
      </c>
      <c r="C383" s="77" t="s">
        <v>104</v>
      </c>
      <c r="D383" s="77" t="s">
        <v>883</v>
      </c>
      <c r="E383" s="77" t="s">
        <v>884</v>
      </c>
      <c r="F383" s="77" t="s">
        <v>444</v>
      </c>
      <c r="G383" s="77" t="s">
        <v>425</v>
      </c>
      <c r="H383" s="77"/>
      <c r="I383" s="77"/>
      <c r="J383" s="77"/>
      <c r="K383" s="77" t="s">
        <v>426</v>
      </c>
      <c r="L383" s="89"/>
    </row>
    <row r="384" customFormat="1" ht="15.75" spans="1:12">
      <c r="A384" s="64">
        <v>123</v>
      </c>
      <c r="B384" s="65" t="s">
        <v>39</v>
      </c>
      <c r="C384" s="77" t="s">
        <v>104</v>
      </c>
      <c r="D384" s="77" t="s">
        <v>885</v>
      </c>
      <c r="E384" s="77" t="s">
        <v>886</v>
      </c>
      <c r="F384" s="77" t="s">
        <v>444</v>
      </c>
      <c r="G384" s="77" t="s">
        <v>425</v>
      </c>
      <c r="H384" s="77"/>
      <c r="I384" s="77"/>
      <c r="J384" s="77"/>
      <c r="K384" s="77" t="s">
        <v>426</v>
      </c>
      <c r="L384" s="89"/>
    </row>
    <row r="385" customFormat="1" ht="15.75" spans="1:12">
      <c r="A385" s="64">
        <v>124</v>
      </c>
      <c r="B385" s="65" t="s">
        <v>39</v>
      </c>
      <c r="C385" s="77" t="s">
        <v>104</v>
      </c>
      <c r="D385" s="77" t="s">
        <v>887</v>
      </c>
      <c r="E385" s="77" t="s">
        <v>888</v>
      </c>
      <c r="F385" s="77" t="s">
        <v>449</v>
      </c>
      <c r="G385" s="77" t="s">
        <v>425</v>
      </c>
      <c r="H385" s="77"/>
      <c r="I385" s="77"/>
      <c r="J385" s="77"/>
      <c r="K385" s="77" t="s">
        <v>426</v>
      </c>
      <c r="L385" s="89"/>
    </row>
    <row r="386" customFormat="1" ht="15.75" spans="1:12">
      <c r="A386" s="64">
        <v>125</v>
      </c>
      <c r="B386" s="65" t="s">
        <v>39</v>
      </c>
      <c r="C386" s="77" t="s">
        <v>104</v>
      </c>
      <c r="D386" s="77" t="s">
        <v>889</v>
      </c>
      <c r="E386" s="77" t="s">
        <v>890</v>
      </c>
      <c r="F386" s="77" t="s">
        <v>449</v>
      </c>
      <c r="G386" s="77" t="s">
        <v>425</v>
      </c>
      <c r="H386" s="77"/>
      <c r="I386" s="77"/>
      <c r="J386" s="77"/>
      <c r="K386" s="77" t="s">
        <v>426</v>
      </c>
      <c r="L386" s="89"/>
    </row>
    <row r="387" customFormat="1" ht="15.75" spans="1:12">
      <c r="A387" s="64">
        <v>126</v>
      </c>
      <c r="B387" s="65" t="s">
        <v>39</v>
      </c>
      <c r="C387" s="77" t="s">
        <v>104</v>
      </c>
      <c r="D387" s="77" t="s">
        <v>891</v>
      </c>
      <c r="E387" s="77" t="s">
        <v>892</v>
      </c>
      <c r="F387" s="77" t="s">
        <v>444</v>
      </c>
      <c r="G387" s="77" t="s">
        <v>425</v>
      </c>
      <c r="H387" s="77"/>
      <c r="I387" s="77"/>
      <c r="J387" s="77"/>
      <c r="K387" s="77" t="s">
        <v>426</v>
      </c>
      <c r="L387" s="89"/>
    </row>
    <row r="388" customFormat="1" ht="15.75" spans="1:12">
      <c r="A388" s="64">
        <v>127</v>
      </c>
      <c r="B388" s="65" t="s">
        <v>39</v>
      </c>
      <c r="C388" s="77" t="s">
        <v>104</v>
      </c>
      <c r="D388" s="77" t="s">
        <v>893</v>
      </c>
      <c r="E388" s="77" t="s">
        <v>894</v>
      </c>
      <c r="F388" s="77" t="s">
        <v>449</v>
      </c>
      <c r="G388" s="77" t="s">
        <v>425</v>
      </c>
      <c r="H388" s="77"/>
      <c r="I388" s="77"/>
      <c r="J388" s="77"/>
      <c r="K388" s="77" t="s">
        <v>426</v>
      </c>
      <c r="L388" s="89"/>
    </row>
    <row r="389" customFormat="1" ht="15.75" spans="1:12">
      <c r="A389" s="64">
        <v>128</v>
      </c>
      <c r="B389" s="65" t="s">
        <v>39</v>
      </c>
      <c r="C389" s="77" t="s">
        <v>104</v>
      </c>
      <c r="D389" s="77" t="s">
        <v>895</v>
      </c>
      <c r="E389" s="77" t="s">
        <v>896</v>
      </c>
      <c r="F389" s="77" t="s">
        <v>897</v>
      </c>
      <c r="G389" s="77" t="s">
        <v>425</v>
      </c>
      <c r="H389" s="77"/>
      <c r="I389" s="77"/>
      <c r="J389" s="77"/>
      <c r="K389" s="77" t="s">
        <v>426</v>
      </c>
      <c r="L389" s="89"/>
    </row>
    <row r="390" customFormat="1" ht="15.75" spans="1:12">
      <c r="A390" s="64">
        <v>129</v>
      </c>
      <c r="B390" s="65" t="s">
        <v>39</v>
      </c>
      <c r="C390" s="77" t="s">
        <v>104</v>
      </c>
      <c r="D390" s="77" t="s">
        <v>898</v>
      </c>
      <c r="E390" s="108" t="s">
        <v>899</v>
      </c>
      <c r="F390" s="77" t="s">
        <v>444</v>
      </c>
      <c r="G390" s="77" t="s">
        <v>425</v>
      </c>
      <c r="H390" s="77"/>
      <c r="I390" s="77"/>
      <c r="J390" s="77"/>
      <c r="K390" s="77" t="s">
        <v>426</v>
      </c>
      <c r="L390" s="89"/>
    </row>
    <row r="391" customFormat="1" ht="15.75" spans="1:12">
      <c r="A391" s="64">
        <v>130</v>
      </c>
      <c r="B391" s="65" t="s">
        <v>39</v>
      </c>
      <c r="C391" s="77" t="s">
        <v>104</v>
      </c>
      <c r="D391" s="77" t="s">
        <v>900</v>
      </c>
      <c r="E391" s="77" t="s">
        <v>901</v>
      </c>
      <c r="F391" s="77" t="s">
        <v>418</v>
      </c>
      <c r="G391" s="77" t="s">
        <v>425</v>
      </c>
      <c r="H391" s="77"/>
      <c r="I391" s="77"/>
      <c r="J391" s="77"/>
      <c r="K391" s="77" t="s">
        <v>426</v>
      </c>
      <c r="L391" s="89"/>
    </row>
    <row r="392" s="93" customFormat="1" ht="15.75" spans="1:12">
      <c r="A392" s="64">
        <v>131</v>
      </c>
      <c r="B392" s="65" t="s">
        <v>39</v>
      </c>
      <c r="C392" s="77" t="s">
        <v>104</v>
      </c>
      <c r="D392" s="77" t="s">
        <v>902</v>
      </c>
      <c r="E392" s="77" t="s">
        <v>903</v>
      </c>
      <c r="F392" s="77" t="s">
        <v>444</v>
      </c>
      <c r="G392" s="77" t="s">
        <v>425</v>
      </c>
      <c r="H392" s="77"/>
      <c r="I392" s="77"/>
      <c r="J392" s="77"/>
      <c r="K392" s="77" t="s">
        <v>426</v>
      </c>
      <c r="L392" s="89"/>
    </row>
    <row r="393" s="93" customFormat="1" ht="15.75" spans="1:12">
      <c r="A393" s="64">
        <v>132</v>
      </c>
      <c r="B393" s="65" t="s">
        <v>39</v>
      </c>
      <c r="C393" s="77" t="s">
        <v>104</v>
      </c>
      <c r="D393" s="77" t="s">
        <v>904</v>
      </c>
      <c r="E393" s="77" t="s">
        <v>905</v>
      </c>
      <c r="F393" s="77" t="s">
        <v>449</v>
      </c>
      <c r="G393" s="77" t="s">
        <v>425</v>
      </c>
      <c r="H393" s="77"/>
      <c r="I393" s="77"/>
      <c r="J393" s="77"/>
      <c r="K393" s="77" t="s">
        <v>426</v>
      </c>
      <c r="L393" s="89"/>
    </row>
    <row r="394" s="93" customFormat="1" ht="15.75" spans="1:12">
      <c r="A394" s="64">
        <v>133</v>
      </c>
      <c r="B394" s="65" t="s">
        <v>39</v>
      </c>
      <c r="C394" s="66" t="s">
        <v>104</v>
      </c>
      <c r="D394" s="66" t="s">
        <v>906</v>
      </c>
      <c r="E394" s="66" t="s">
        <v>907</v>
      </c>
      <c r="F394" s="66" t="s">
        <v>449</v>
      </c>
      <c r="G394" s="66" t="s">
        <v>425</v>
      </c>
      <c r="H394" s="66"/>
      <c r="I394" s="66"/>
      <c r="J394" s="66"/>
      <c r="K394" s="82" t="s">
        <v>426</v>
      </c>
      <c r="L394" s="66" t="s">
        <v>908</v>
      </c>
    </row>
    <row r="395" s="93" customFormat="1" ht="15.75" spans="1:12">
      <c r="A395" s="64">
        <v>134</v>
      </c>
      <c r="B395" s="65" t="s">
        <v>39</v>
      </c>
      <c r="C395" s="66" t="s">
        <v>104</v>
      </c>
      <c r="D395" s="66" t="s">
        <v>909</v>
      </c>
      <c r="E395" s="66" t="s">
        <v>910</v>
      </c>
      <c r="F395" s="66" t="s">
        <v>911</v>
      </c>
      <c r="G395" s="66" t="s">
        <v>425</v>
      </c>
      <c r="H395" s="66"/>
      <c r="I395" s="66"/>
      <c r="J395" s="66"/>
      <c r="K395" s="82" t="s">
        <v>426</v>
      </c>
      <c r="L395" s="66" t="s">
        <v>908</v>
      </c>
    </row>
    <row r="396" s="93" customFormat="1" ht="15.75" spans="1:12">
      <c r="A396" s="64">
        <v>135</v>
      </c>
      <c r="B396" s="65" t="s">
        <v>39</v>
      </c>
      <c r="C396" s="66" t="s">
        <v>104</v>
      </c>
      <c r="D396" s="66" t="s">
        <v>912</v>
      </c>
      <c r="E396" s="66" t="s">
        <v>913</v>
      </c>
      <c r="F396" s="66" t="s">
        <v>914</v>
      </c>
      <c r="G396" s="66" t="s">
        <v>425</v>
      </c>
      <c r="H396" s="66"/>
      <c r="I396" s="66"/>
      <c r="J396" s="66"/>
      <c r="K396" s="82" t="s">
        <v>426</v>
      </c>
      <c r="L396" s="66" t="s">
        <v>908</v>
      </c>
    </row>
    <row r="397" s="93" customFormat="1" ht="15.75" spans="1:12">
      <c r="A397" s="64">
        <v>136</v>
      </c>
      <c r="B397" s="65" t="s">
        <v>39</v>
      </c>
      <c r="C397" s="66" t="s">
        <v>104</v>
      </c>
      <c r="D397" s="66" t="s">
        <v>915</v>
      </c>
      <c r="E397" s="66" t="s">
        <v>916</v>
      </c>
      <c r="F397" s="66" t="s">
        <v>449</v>
      </c>
      <c r="G397" s="66" t="s">
        <v>425</v>
      </c>
      <c r="H397" s="66"/>
      <c r="I397" s="66"/>
      <c r="J397" s="66"/>
      <c r="K397" s="82" t="s">
        <v>426</v>
      </c>
      <c r="L397" s="66"/>
    </row>
    <row r="398" s="53" customFormat="1" ht="15.75" spans="1:12">
      <c r="A398" s="64">
        <v>137</v>
      </c>
      <c r="B398" s="65" t="s">
        <v>39</v>
      </c>
      <c r="C398" s="75" t="s">
        <v>104</v>
      </c>
      <c r="D398" s="75" t="s">
        <v>917</v>
      </c>
      <c r="E398" s="75" t="s">
        <v>918</v>
      </c>
      <c r="F398" s="75" t="s">
        <v>449</v>
      </c>
      <c r="G398" s="75" t="s">
        <v>425</v>
      </c>
      <c r="H398" s="75"/>
      <c r="I398" s="75"/>
      <c r="J398" s="75"/>
      <c r="K398" s="77" t="s">
        <v>426</v>
      </c>
      <c r="L398" s="75"/>
    </row>
    <row r="399" s="53" customFormat="1" ht="15.75" spans="1:12">
      <c r="A399" s="64">
        <v>138</v>
      </c>
      <c r="B399" s="65" t="s">
        <v>39</v>
      </c>
      <c r="C399" s="75" t="s">
        <v>104</v>
      </c>
      <c r="D399" s="75" t="s">
        <v>919</v>
      </c>
      <c r="E399" s="75" t="s">
        <v>920</v>
      </c>
      <c r="F399" s="75" t="s">
        <v>921</v>
      </c>
      <c r="G399" s="75" t="s">
        <v>425</v>
      </c>
      <c r="H399" s="75"/>
      <c r="I399" s="75"/>
      <c r="J399" s="75"/>
      <c r="K399" s="77" t="s">
        <v>426</v>
      </c>
      <c r="L399" s="75"/>
    </row>
    <row r="400" s="54" customFormat="1" ht="15.75" spans="1:12">
      <c r="A400" s="64">
        <v>139</v>
      </c>
      <c r="B400" s="65" t="s">
        <v>39</v>
      </c>
      <c r="C400" s="75" t="s">
        <v>104</v>
      </c>
      <c r="D400" s="75" t="s">
        <v>922</v>
      </c>
      <c r="E400" s="75" t="s">
        <v>923</v>
      </c>
      <c r="F400" s="75" t="s">
        <v>449</v>
      </c>
      <c r="G400" s="75" t="s">
        <v>425</v>
      </c>
      <c r="H400" s="75"/>
      <c r="I400" s="75"/>
      <c r="J400" s="75"/>
      <c r="K400" s="77" t="s">
        <v>426</v>
      </c>
      <c r="L400" s="75"/>
    </row>
    <row r="401" s="54" customFormat="1" ht="15.75" spans="1:12">
      <c r="A401" s="64">
        <v>140</v>
      </c>
      <c r="B401" s="65" t="s">
        <v>39</v>
      </c>
      <c r="C401" s="75" t="s">
        <v>104</v>
      </c>
      <c r="D401" s="75" t="s">
        <v>924</v>
      </c>
      <c r="E401" s="75" t="s">
        <v>925</v>
      </c>
      <c r="F401" s="75" t="s">
        <v>449</v>
      </c>
      <c r="G401" s="75" t="s">
        <v>425</v>
      </c>
      <c r="H401" s="75"/>
      <c r="I401" s="75"/>
      <c r="J401" s="75"/>
      <c r="K401" s="77" t="s">
        <v>426</v>
      </c>
      <c r="L401" s="75"/>
    </row>
    <row r="402" s="54" customFormat="1" ht="15.75" spans="1:12">
      <c r="A402" s="64">
        <v>141</v>
      </c>
      <c r="B402" s="65" t="s">
        <v>39</v>
      </c>
      <c r="C402" s="75" t="s">
        <v>104</v>
      </c>
      <c r="D402" s="75" t="s">
        <v>926</v>
      </c>
      <c r="E402" s="75" t="s">
        <v>927</v>
      </c>
      <c r="F402" s="75" t="s">
        <v>449</v>
      </c>
      <c r="G402" s="75" t="s">
        <v>425</v>
      </c>
      <c r="H402" s="75"/>
      <c r="I402" s="75"/>
      <c r="J402" s="75"/>
      <c r="K402" s="77" t="s">
        <v>426</v>
      </c>
      <c r="L402" s="75"/>
    </row>
    <row r="403" s="54" customFormat="1" ht="15.75" spans="1:12">
      <c r="A403" s="64">
        <v>142</v>
      </c>
      <c r="B403" s="65" t="s">
        <v>39</v>
      </c>
      <c r="C403" s="75" t="s">
        <v>104</v>
      </c>
      <c r="D403" s="75" t="s">
        <v>928</v>
      </c>
      <c r="E403" s="75" t="s">
        <v>929</v>
      </c>
      <c r="F403" s="75" t="s">
        <v>930</v>
      </c>
      <c r="G403" s="75" t="s">
        <v>425</v>
      </c>
      <c r="H403" s="75"/>
      <c r="I403" s="75"/>
      <c r="J403" s="75"/>
      <c r="K403" s="77" t="s">
        <v>426</v>
      </c>
      <c r="L403" s="75"/>
    </row>
    <row r="404" s="54" customFormat="1" ht="15.75" spans="1:12">
      <c r="A404" s="64">
        <v>143</v>
      </c>
      <c r="B404" s="65" t="s">
        <v>39</v>
      </c>
      <c r="C404" s="75" t="s">
        <v>104</v>
      </c>
      <c r="D404" s="75" t="s">
        <v>931</v>
      </c>
      <c r="E404" s="75" t="s">
        <v>932</v>
      </c>
      <c r="F404" s="75" t="s">
        <v>921</v>
      </c>
      <c r="G404" s="75" t="s">
        <v>425</v>
      </c>
      <c r="H404" s="75"/>
      <c r="I404" s="75"/>
      <c r="J404" s="75"/>
      <c r="K404" s="77" t="s">
        <v>426</v>
      </c>
      <c r="L404" s="75"/>
    </row>
    <row r="405" s="54" customFormat="1" ht="15.75" spans="1:12">
      <c r="A405" s="64">
        <v>144</v>
      </c>
      <c r="B405" s="65" t="s">
        <v>39</v>
      </c>
      <c r="C405" s="75" t="s">
        <v>104</v>
      </c>
      <c r="D405" s="75" t="s">
        <v>933</v>
      </c>
      <c r="E405" s="75" t="s">
        <v>934</v>
      </c>
      <c r="F405" s="75" t="s">
        <v>449</v>
      </c>
      <c r="G405" s="75" t="s">
        <v>425</v>
      </c>
      <c r="H405" s="75"/>
      <c r="I405" s="75"/>
      <c r="J405" s="75"/>
      <c r="K405" s="77" t="s">
        <v>426</v>
      </c>
      <c r="L405" s="75"/>
    </row>
    <row r="406" s="54" customFormat="1" ht="15.75" spans="1:12">
      <c r="A406" s="64">
        <v>145</v>
      </c>
      <c r="B406" s="65" t="s">
        <v>39</v>
      </c>
      <c r="C406" s="75" t="s">
        <v>104</v>
      </c>
      <c r="D406" s="75" t="s">
        <v>935</v>
      </c>
      <c r="E406" s="75" t="s">
        <v>936</v>
      </c>
      <c r="F406" s="75" t="s">
        <v>449</v>
      </c>
      <c r="G406" s="75" t="s">
        <v>425</v>
      </c>
      <c r="H406" s="75"/>
      <c r="I406" s="75"/>
      <c r="J406" s="75"/>
      <c r="K406" s="77" t="s">
        <v>426</v>
      </c>
      <c r="L406" s="75"/>
    </row>
    <row r="407" s="54" customFormat="1" ht="15.75" spans="1:12">
      <c r="A407" s="64">
        <v>146</v>
      </c>
      <c r="B407" s="65" t="s">
        <v>39</v>
      </c>
      <c r="C407" s="75" t="s">
        <v>104</v>
      </c>
      <c r="D407" s="75" t="s">
        <v>937</v>
      </c>
      <c r="E407" s="75" t="s">
        <v>938</v>
      </c>
      <c r="F407" s="75" t="s">
        <v>921</v>
      </c>
      <c r="G407" s="75" t="s">
        <v>425</v>
      </c>
      <c r="H407" s="75"/>
      <c r="I407" s="75"/>
      <c r="J407" s="75"/>
      <c r="K407" s="77" t="s">
        <v>426</v>
      </c>
      <c r="L407" s="75"/>
    </row>
    <row r="408" s="54" customFormat="1" ht="15.75" spans="1:12">
      <c r="A408" s="64">
        <v>147</v>
      </c>
      <c r="B408" s="65" t="s">
        <v>39</v>
      </c>
      <c r="C408" s="75" t="s">
        <v>104</v>
      </c>
      <c r="D408" s="75" t="s">
        <v>939</v>
      </c>
      <c r="E408" s="75" t="s">
        <v>940</v>
      </c>
      <c r="F408" s="75" t="s">
        <v>449</v>
      </c>
      <c r="G408" s="75" t="s">
        <v>425</v>
      </c>
      <c r="H408" s="75"/>
      <c r="I408" s="75"/>
      <c r="J408" s="75"/>
      <c r="K408" s="77" t="s">
        <v>426</v>
      </c>
      <c r="L408" s="75"/>
    </row>
    <row r="409" s="54" customFormat="1" ht="15.75" spans="1:12">
      <c r="A409" s="64">
        <v>148</v>
      </c>
      <c r="B409" s="65" t="s">
        <v>39</v>
      </c>
      <c r="C409" s="75" t="s">
        <v>104</v>
      </c>
      <c r="D409" s="75" t="s">
        <v>941</v>
      </c>
      <c r="E409" s="75" t="s">
        <v>942</v>
      </c>
      <c r="F409" s="75" t="s">
        <v>449</v>
      </c>
      <c r="G409" s="75" t="s">
        <v>425</v>
      </c>
      <c r="H409" s="75"/>
      <c r="I409" s="75"/>
      <c r="J409" s="75"/>
      <c r="K409" s="77" t="s">
        <v>426</v>
      </c>
      <c r="L409" s="75"/>
    </row>
    <row r="410" s="54" customFormat="1" ht="15.75" spans="1:12">
      <c r="A410" s="64">
        <v>149</v>
      </c>
      <c r="B410" s="65" t="s">
        <v>39</v>
      </c>
      <c r="C410" s="75" t="s">
        <v>104</v>
      </c>
      <c r="D410" s="75" t="s">
        <v>943</v>
      </c>
      <c r="E410" s="75" t="s">
        <v>944</v>
      </c>
      <c r="F410" s="75" t="s">
        <v>449</v>
      </c>
      <c r="G410" s="75" t="s">
        <v>425</v>
      </c>
      <c r="H410" s="75"/>
      <c r="I410" s="75"/>
      <c r="J410" s="75"/>
      <c r="K410" s="77" t="s">
        <v>426</v>
      </c>
      <c r="L410" s="75"/>
    </row>
    <row r="411" s="54" customFormat="1" ht="15.75" spans="1:12">
      <c r="A411" s="64">
        <v>150</v>
      </c>
      <c r="B411" s="65" t="s">
        <v>39</v>
      </c>
      <c r="C411" s="75" t="s">
        <v>104</v>
      </c>
      <c r="D411" s="75" t="s">
        <v>945</v>
      </c>
      <c r="E411" s="75" t="s">
        <v>946</v>
      </c>
      <c r="F411" s="75" t="s">
        <v>449</v>
      </c>
      <c r="G411" s="75" t="s">
        <v>425</v>
      </c>
      <c r="H411" s="75"/>
      <c r="I411" s="75"/>
      <c r="J411" s="75"/>
      <c r="K411" s="77" t="s">
        <v>426</v>
      </c>
      <c r="L411" s="75"/>
    </row>
    <row r="412" s="54" customFormat="1" ht="15.75" spans="1:12">
      <c r="A412" s="64">
        <v>151</v>
      </c>
      <c r="B412" s="65" t="s">
        <v>39</v>
      </c>
      <c r="C412" s="75" t="s">
        <v>104</v>
      </c>
      <c r="D412" s="75" t="s">
        <v>947</v>
      </c>
      <c r="E412" s="75" t="s">
        <v>948</v>
      </c>
      <c r="F412" s="75" t="s">
        <v>921</v>
      </c>
      <c r="G412" s="75" t="s">
        <v>425</v>
      </c>
      <c r="H412" s="75"/>
      <c r="I412" s="75"/>
      <c r="J412" s="75"/>
      <c r="K412" s="77" t="s">
        <v>426</v>
      </c>
      <c r="L412" s="75"/>
    </row>
    <row r="413" s="54" customFormat="1" ht="15.75" spans="1:12">
      <c r="A413" s="64">
        <v>152</v>
      </c>
      <c r="B413" s="65" t="s">
        <v>39</v>
      </c>
      <c r="C413" s="75" t="s">
        <v>104</v>
      </c>
      <c r="D413" s="75" t="s">
        <v>949</v>
      </c>
      <c r="E413" s="75" t="s">
        <v>950</v>
      </c>
      <c r="F413" s="75" t="s">
        <v>441</v>
      </c>
      <c r="G413" s="75" t="s">
        <v>425</v>
      </c>
      <c r="H413" s="75"/>
      <c r="I413" s="75"/>
      <c r="J413" s="75"/>
      <c r="K413" s="77" t="s">
        <v>426</v>
      </c>
      <c r="L413" s="75"/>
    </row>
    <row r="414" s="54" customFormat="1" ht="15.75" spans="1:12">
      <c r="A414" s="64">
        <v>153</v>
      </c>
      <c r="B414" s="65" t="s">
        <v>39</v>
      </c>
      <c r="C414" s="75" t="s">
        <v>104</v>
      </c>
      <c r="D414" s="75" t="s">
        <v>951</v>
      </c>
      <c r="E414" s="75" t="s">
        <v>952</v>
      </c>
      <c r="F414" s="75" t="s">
        <v>441</v>
      </c>
      <c r="G414" s="75" t="s">
        <v>425</v>
      </c>
      <c r="H414" s="75"/>
      <c r="I414" s="75"/>
      <c r="J414" s="75"/>
      <c r="K414" s="77" t="s">
        <v>426</v>
      </c>
      <c r="L414" s="75"/>
    </row>
    <row r="415" s="54" customFormat="1" ht="15.75" spans="1:12">
      <c r="A415" s="64">
        <v>154</v>
      </c>
      <c r="B415" s="65" t="s">
        <v>39</v>
      </c>
      <c r="C415" s="75" t="s">
        <v>104</v>
      </c>
      <c r="D415" s="75" t="s">
        <v>953</v>
      </c>
      <c r="E415" s="75" t="s">
        <v>954</v>
      </c>
      <c r="F415" s="75" t="s">
        <v>449</v>
      </c>
      <c r="G415" s="75" t="s">
        <v>425</v>
      </c>
      <c r="H415" s="75"/>
      <c r="I415" s="75"/>
      <c r="J415" s="75"/>
      <c r="K415" s="77" t="s">
        <v>426</v>
      </c>
      <c r="L415" s="75"/>
    </row>
    <row r="416" s="54" customFormat="1" ht="15.75" spans="1:12">
      <c r="A416" s="64">
        <v>155</v>
      </c>
      <c r="B416" s="65" t="s">
        <v>39</v>
      </c>
      <c r="C416" s="75" t="s">
        <v>104</v>
      </c>
      <c r="D416" s="75" t="s">
        <v>955</v>
      </c>
      <c r="E416" s="75" t="s">
        <v>956</v>
      </c>
      <c r="F416" s="75" t="s">
        <v>921</v>
      </c>
      <c r="G416" s="75" t="s">
        <v>425</v>
      </c>
      <c r="H416" s="75"/>
      <c r="I416" s="75"/>
      <c r="J416" s="75"/>
      <c r="K416" s="77" t="s">
        <v>426</v>
      </c>
      <c r="L416" s="75"/>
    </row>
    <row r="417" s="54" customFormat="1" ht="15.75" spans="1:12">
      <c r="A417" s="64">
        <v>156</v>
      </c>
      <c r="B417" s="65" t="s">
        <v>39</v>
      </c>
      <c r="C417" s="75" t="s">
        <v>104</v>
      </c>
      <c r="D417" s="75" t="s">
        <v>957</v>
      </c>
      <c r="E417" s="75" t="s">
        <v>958</v>
      </c>
      <c r="F417" s="75" t="s">
        <v>449</v>
      </c>
      <c r="G417" s="75" t="s">
        <v>425</v>
      </c>
      <c r="H417" s="75"/>
      <c r="I417" s="75"/>
      <c r="J417" s="75"/>
      <c r="K417" s="77" t="s">
        <v>426</v>
      </c>
      <c r="L417" s="75"/>
    </row>
    <row r="418" s="54" customFormat="1" ht="15.75" spans="1:12">
      <c r="A418" s="64">
        <v>157</v>
      </c>
      <c r="B418" s="65" t="s">
        <v>39</v>
      </c>
      <c r="C418" s="75" t="s">
        <v>104</v>
      </c>
      <c r="D418" s="75" t="s">
        <v>959</v>
      </c>
      <c r="E418" s="75" t="s">
        <v>960</v>
      </c>
      <c r="F418" s="75" t="s">
        <v>441</v>
      </c>
      <c r="G418" s="75" t="s">
        <v>425</v>
      </c>
      <c r="H418" s="75"/>
      <c r="I418" s="75"/>
      <c r="J418" s="75"/>
      <c r="K418" s="77" t="s">
        <v>426</v>
      </c>
      <c r="L418" s="75"/>
    </row>
    <row r="419" s="93" customFormat="1" ht="12.75" customHeight="1" spans="1:12">
      <c r="A419" s="64">
        <v>158</v>
      </c>
      <c r="B419" s="65" t="s">
        <v>39</v>
      </c>
      <c r="C419" s="75" t="s">
        <v>104</v>
      </c>
      <c r="D419" s="75" t="s">
        <v>961</v>
      </c>
      <c r="E419" s="75" t="s">
        <v>962</v>
      </c>
      <c r="F419" s="75" t="s">
        <v>921</v>
      </c>
      <c r="G419" s="75" t="s">
        <v>425</v>
      </c>
      <c r="H419" s="75"/>
      <c r="I419" s="75"/>
      <c r="J419" s="75"/>
      <c r="K419" s="77" t="s">
        <v>426</v>
      </c>
      <c r="L419" s="75"/>
    </row>
    <row r="420" s="53" customFormat="1" ht="15.75" spans="1:12">
      <c r="A420" s="64">
        <v>159</v>
      </c>
      <c r="B420" s="65" t="s">
        <v>39</v>
      </c>
      <c r="C420" s="75" t="s">
        <v>104</v>
      </c>
      <c r="D420" s="75" t="s">
        <v>963</v>
      </c>
      <c r="E420" s="75" t="s">
        <v>964</v>
      </c>
      <c r="F420" s="75" t="s">
        <v>449</v>
      </c>
      <c r="G420" s="75" t="s">
        <v>425</v>
      </c>
      <c r="H420" s="75"/>
      <c r="I420" s="75"/>
      <c r="J420" s="75"/>
      <c r="K420" s="77" t="s">
        <v>426</v>
      </c>
      <c r="L420" s="75"/>
    </row>
    <row r="421" s="53" customFormat="1" ht="15.75" spans="1:12">
      <c r="A421" s="64">
        <v>160</v>
      </c>
      <c r="B421" s="65" t="s">
        <v>39</v>
      </c>
      <c r="C421" s="75" t="s">
        <v>104</v>
      </c>
      <c r="D421" s="75" t="s">
        <v>965</v>
      </c>
      <c r="E421" s="75" t="s">
        <v>966</v>
      </c>
      <c r="F421" s="75" t="s">
        <v>921</v>
      </c>
      <c r="G421" s="75" t="s">
        <v>425</v>
      </c>
      <c r="H421" s="75"/>
      <c r="I421" s="75"/>
      <c r="J421" s="75"/>
      <c r="K421" s="77" t="s">
        <v>426</v>
      </c>
      <c r="L421" s="75"/>
    </row>
    <row r="422" s="53" customFormat="1" ht="15.75" spans="1:12">
      <c r="A422" s="64">
        <v>161</v>
      </c>
      <c r="B422" s="65" t="s">
        <v>39</v>
      </c>
      <c r="C422" s="75" t="s">
        <v>104</v>
      </c>
      <c r="D422" s="75" t="s">
        <v>967</v>
      </c>
      <c r="E422" s="75" t="s">
        <v>968</v>
      </c>
      <c r="F422" s="75" t="s">
        <v>741</v>
      </c>
      <c r="G422" s="75" t="s">
        <v>425</v>
      </c>
      <c r="H422" s="75"/>
      <c r="I422" s="75"/>
      <c r="J422" s="75"/>
      <c r="K422" s="77" t="s">
        <v>426</v>
      </c>
      <c r="L422" s="75"/>
    </row>
    <row r="423" s="53" customFormat="1" ht="15.75" spans="1:12">
      <c r="A423" s="64">
        <v>162</v>
      </c>
      <c r="B423" s="65" t="s">
        <v>39</v>
      </c>
      <c r="C423" s="75" t="s">
        <v>104</v>
      </c>
      <c r="D423" s="75" t="s">
        <v>969</v>
      </c>
      <c r="E423" s="75" t="s">
        <v>970</v>
      </c>
      <c r="F423" s="75" t="s">
        <v>444</v>
      </c>
      <c r="G423" s="75" t="s">
        <v>425</v>
      </c>
      <c r="H423" s="75"/>
      <c r="I423" s="75"/>
      <c r="J423" s="75"/>
      <c r="K423" s="77" t="s">
        <v>426</v>
      </c>
      <c r="L423" s="75"/>
    </row>
    <row r="424" s="53" customFormat="1" ht="15.75" spans="1:12">
      <c r="A424" s="64">
        <v>163</v>
      </c>
      <c r="B424" s="65" t="s">
        <v>39</v>
      </c>
      <c r="C424" s="75" t="s">
        <v>104</v>
      </c>
      <c r="D424" s="75" t="s">
        <v>971</v>
      </c>
      <c r="E424" s="75" t="s">
        <v>972</v>
      </c>
      <c r="F424" s="75" t="s">
        <v>449</v>
      </c>
      <c r="G424" s="75" t="s">
        <v>425</v>
      </c>
      <c r="H424" s="75"/>
      <c r="I424" s="75"/>
      <c r="J424" s="75"/>
      <c r="K424" s="77" t="s">
        <v>426</v>
      </c>
      <c r="L424" s="75"/>
    </row>
    <row r="425" s="53" customFormat="1" ht="15.75" spans="1:12">
      <c r="A425" s="64">
        <v>164</v>
      </c>
      <c r="B425" s="65" t="s">
        <v>39</v>
      </c>
      <c r="C425" s="75" t="s">
        <v>104</v>
      </c>
      <c r="D425" s="75" t="s">
        <v>973</v>
      </c>
      <c r="E425" s="75" t="s">
        <v>974</v>
      </c>
      <c r="F425" s="75" t="s">
        <v>449</v>
      </c>
      <c r="G425" s="75" t="s">
        <v>425</v>
      </c>
      <c r="H425" s="75"/>
      <c r="I425" s="75"/>
      <c r="J425" s="75"/>
      <c r="K425" s="77" t="s">
        <v>426</v>
      </c>
      <c r="L425" s="75"/>
    </row>
    <row r="426" s="53" customFormat="1" ht="15.75" spans="1:12">
      <c r="A426" s="64">
        <v>165</v>
      </c>
      <c r="B426" s="65" t="s">
        <v>39</v>
      </c>
      <c r="C426" s="75" t="s">
        <v>104</v>
      </c>
      <c r="D426" s="75" t="s">
        <v>975</v>
      </c>
      <c r="E426" s="75" t="s">
        <v>976</v>
      </c>
      <c r="F426" s="75" t="s">
        <v>449</v>
      </c>
      <c r="G426" s="75" t="s">
        <v>425</v>
      </c>
      <c r="H426" s="75"/>
      <c r="I426" s="75"/>
      <c r="J426" s="75"/>
      <c r="K426" s="77" t="s">
        <v>426</v>
      </c>
      <c r="L426" s="75"/>
    </row>
    <row r="427" s="53" customFormat="1" ht="15.75" spans="1:12">
      <c r="A427" s="64">
        <v>166</v>
      </c>
      <c r="B427" s="65" t="s">
        <v>39</v>
      </c>
      <c r="C427" s="75" t="s">
        <v>104</v>
      </c>
      <c r="D427" s="75" t="s">
        <v>977</v>
      </c>
      <c r="E427" s="75" t="s">
        <v>978</v>
      </c>
      <c r="F427" s="75" t="s">
        <v>449</v>
      </c>
      <c r="G427" s="75" t="s">
        <v>425</v>
      </c>
      <c r="H427" s="75"/>
      <c r="I427" s="75"/>
      <c r="J427" s="75"/>
      <c r="K427" s="77" t="s">
        <v>426</v>
      </c>
      <c r="L427" s="75"/>
    </row>
    <row r="428" s="53" customFormat="1" ht="15.75" spans="1:12">
      <c r="A428" s="64">
        <v>167</v>
      </c>
      <c r="B428" s="65" t="s">
        <v>39</v>
      </c>
      <c r="C428" s="75" t="s">
        <v>104</v>
      </c>
      <c r="D428" s="75" t="s">
        <v>979</v>
      </c>
      <c r="E428" s="75" t="s">
        <v>980</v>
      </c>
      <c r="F428" s="75" t="s">
        <v>449</v>
      </c>
      <c r="G428" s="75" t="s">
        <v>425</v>
      </c>
      <c r="H428" s="75"/>
      <c r="I428" s="75"/>
      <c r="J428" s="75"/>
      <c r="K428" s="77" t="s">
        <v>426</v>
      </c>
      <c r="L428" s="75"/>
    </row>
    <row r="429" s="53" customFormat="1" ht="15.75" spans="1:12">
      <c r="A429" s="64">
        <v>168</v>
      </c>
      <c r="B429" s="65" t="s">
        <v>39</v>
      </c>
      <c r="C429" s="75" t="s">
        <v>104</v>
      </c>
      <c r="D429" s="75" t="s">
        <v>981</v>
      </c>
      <c r="E429" s="75" t="s">
        <v>982</v>
      </c>
      <c r="F429" s="75" t="s">
        <v>449</v>
      </c>
      <c r="G429" s="75" t="s">
        <v>425</v>
      </c>
      <c r="H429" s="75"/>
      <c r="I429" s="75"/>
      <c r="J429" s="75"/>
      <c r="K429" s="77" t="s">
        <v>426</v>
      </c>
      <c r="L429" s="75"/>
    </row>
    <row r="430" s="53" customFormat="1" ht="15.75" spans="1:12">
      <c r="A430" s="64">
        <v>169</v>
      </c>
      <c r="B430" s="65" t="s">
        <v>39</v>
      </c>
      <c r="C430" s="75" t="s">
        <v>104</v>
      </c>
      <c r="D430" s="75" t="s">
        <v>983</v>
      </c>
      <c r="E430" s="75" t="s">
        <v>984</v>
      </c>
      <c r="F430" s="75" t="s">
        <v>449</v>
      </c>
      <c r="G430" s="75" t="s">
        <v>425</v>
      </c>
      <c r="H430" s="75"/>
      <c r="I430" s="75"/>
      <c r="J430" s="75"/>
      <c r="K430" s="77" t="s">
        <v>426</v>
      </c>
      <c r="L430" s="75"/>
    </row>
    <row r="431" s="53" customFormat="1" ht="15.75" spans="1:12">
      <c r="A431" s="64">
        <v>170</v>
      </c>
      <c r="B431" s="65" t="s">
        <v>39</v>
      </c>
      <c r="C431" s="75" t="s">
        <v>104</v>
      </c>
      <c r="D431" s="75" t="s">
        <v>985</v>
      </c>
      <c r="E431" s="75" t="s">
        <v>986</v>
      </c>
      <c r="F431" s="75" t="s">
        <v>449</v>
      </c>
      <c r="G431" s="75" t="s">
        <v>425</v>
      </c>
      <c r="H431" s="75"/>
      <c r="I431" s="75"/>
      <c r="J431" s="75"/>
      <c r="K431" s="77" t="s">
        <v>426</v>
      </c>
      <c r="L431" s="75"/>
    </row>
    <row r="432" s="53" customFormat="1" ht="15.75" spans="1:12">
      <c r="A432" s="64">
        <v>171</v>
      </c>
      <c r="B432" s="65" t="s">
        <v>39</v>
      </c>
      <c r="C432" s="75" t="s">
        <v>104</v>
      </c>
      <c r="D432" s="75" t="s">
        <v>987</v>
      </c>
      <c r="E432" s="75" t="s">
        <v>988</v>
      </c>
      <c r="F432" s="75" t="s">
        <v>768</v>
      </c>
      <c r="G432" s="75" t="s">
        <v>425</v>
      </c>
      <c r="H432" s="75"/>
      <c r="I432" s="75"/>
      <c r="J432" s="75"/>
      <c r="K432" s="77" t="s">
        <v>426</v>
      </c>
      <c r="L432" s="75"/>
    </row>
    <row r="433" s="53" customFormat="1" ht="15.75" spans="1:12">
      <c r="A433" s="64">
        <v>172</v>
      </c>
      <c r="B433" s="65" t="s">
        <v>39</v>
      </c>
      <c r="C433" s="75" t="s">
        <v>104</v>
      </c>
      <c r="D433" s="75" t="s">
        <v>989</v>
      </c>
      <c r="E433" s="75" t="s">
        <v>990</v>
      </c>
      <c r="F433" s="75" t="s">
        <v>449</v>
      </c>
      <c r="G433" s="75" t="s">
        <v>425</v>
      </c>
      <c r="H433" s="75"/>
      <c r="I433" s="75"/>
      <c r="J433" s="75"/>
      <c r="K433" s="77" t="s">
        <v>426</v>
      </c>
      <c r="L433" s="75"/>
    </row>
    <row r="434" s="53" customFormat="1" ht="15.75" spans="1:12">
      <c r="A434" s="64">
        <v>173</v>
      </c>
      <c r="B434" s="65" t="s">
        <v>39</v>
      </c>
      <c r="C434" s="75" t="s">
        <v>104</v>
      </c>
      <c r="D434" s="75" t="s">
        <v>991</v>
      </c>
      <c r="E434" s="75" t="s">
        <v>992</v>
      </c>
      <c r="F434" s="75" t="s">
        <v>493</v>
      </c>
      <c r="G434" s="75" t="s">
        <v>425</v>
      </c>
      <c r="H434" s="75"/>
      <c r="I434" s="75"/>
      <c r="J434" s="75"/>
      <c r="K434" s="77" t="s">
        <v>426</v>
      </c>
      <c r="L434" s="75"/>
    </row>
    <row r="435" s="53" customFormat="1" ht="15.75" spans="1:12">
      <c r="A435" s="64">
        <v>174</v>
      </c>
      <c r="B435" s="65" t="s">
        <v>39</v>
      </c>
      <c r="C435" s="75" t="s">
        <v>104</v>
      </c>
      <c r="D435" s="75" t="s">
        <v>993</v>
      </c>
      <c r="E435" s="75" t="s">
        <v>994</v>
      </c>
      <c r="F435" s="75" t="s">
        <v>520</v>
      </c>
      <c r="G435" s="75" t="s">
        <v>425</v>
      </c>
      <c r="H435" s="75"/>
      <c r="I435" s="75"/>
      <c r="J435" s="75"/>
      <c r="K435" s="77" t="s">
        <v>426</v>
      </c>
      <c r="L435" s="75"/>
    </row>
    <row r="436" s="53" customFormat="1" ht="15.75" spans="1:12">
      <c r="A436" s="64">
        <v>175</v>
      </c>
      <c r="B436" s="65" t="s">
        <v>39</v>
      </c>
      <c r="C436" s="75" t="s">
        <v>104</v>
      </c>
      <c r="D436" s="75" t="s">
        <v>995</v>
      </c>
      <c r="E436" s="75" t="s">
        <v>996</v>
      </c>
      <c r="F436" s="75" t="s">
        <v>444</v>
      </c>
      <c r="G436" s="75" t="s">
        <v>425</v>
      </c>
      <c r="H436" s="75"/>
      <c r="I436" s="75"/>
      <c r="J436" s="75"/>
      <c r="K436" s="77" t="s">
        <v>426</v>
      </c>
      <c r="L436" s="75"/>
    </row>
    <row r="437" s="53" customFormat="1" ht="15.75" spans="1:12">
      <c r="A437" s="64">
        <v>176</v>
      </c>
      <c r="B437" s="65" t="s">
        <v>39</v>
      </c>
      <c r="C437" s="75" t="s">
        <v>104</v>
      </c>
      <c r="D437" s="75" t="s">
        <v>997</v>
      </c>
      <c r="E437" s="75" t="s">
        <v>998</v>
      </c>
      <c r="F437" s="75" t="s">
        <v>449</v>
      </c>
      <c r="G437" s="75" t="s">
        <v>425</v>
      </c>
      <c r="H437" s="75"/>
      <c r="I437" s="75"/>
      <c r="J437" s="75"/>
      <c r="K437" s="77" t="s">
        <v>426</v>
      </c>
      <c r="L437" s="75"/>
    </row>
    <row r="438" s="53" customFormat="1" ht="15.75" spans="1:12">
      <c r="A438" s="64">
        <v>177</v>
      </c>
      <c r="B438" s="65" t="s">
        <v>39</v>
      </c>
      <c r="C438" s="75" t="s">
        <v>104</v>
      </c>
      <c r="D438" s="75" t="s">
        <v>999</v>
      </c>
      <c r="E438" s="75" t="s">
        <v>1000</v>
      </c>
      <c r="F438" s="75" t="s">
        <v>1001</v>
      </c>
      <c r="G438" s="75" t="s">
        <v>425</v>
      </c>
      <c r="H438" s="75"/>
      <c r="I438" s="75"/>
      <c r="J438" s="75"/>
      <c r="K438" s="77" t="s">
        <v>426</v>
      </c>
      <c r="L438" s="75"/>
    </row>
    <row r="439" s="53" customFormat="1" ht="15.75" spans="1:12">
      <c r="A439" s="64">
        <v>178</v>
      </c>
      <c r="B439" s="65" t="s">
        <v>39</v>
      </c>
      <c r="C439" s="75" t="s">
        <v>104</v>
      </c>
      <c r="D439" s="75" t="s">
        <v>1002</v>
      </c>
      <c r="E439" s="75" t="s">
        <v>1003</v>
      </c>
      <c r="F439" s="75" t="s">
        <v>836</v>
      </c>
      <c r="G439" s="75" t="s">
        <v>425</v>
      </c>
      <c r="H439" s="75"/>
      <c r="I439" s="75"/>
      <c r="J439" s="75"/>
      <c r="K439" s="77" t="s">
        <v>426</v>
      </c>
      <c r="L439" s="75"/>
    </row>
    <row r="440" s="53" customFormat="1" ht="15.75" spans="1:12">
      <c r="A440" s="64">
        <v>179</v>
      </c>
      <c r="B440" s="65" t="s">
        <v>39</v>
      </c>
      <c r="C440" s="75" t="s">
        <v>104</v>
      </c>
      <c r="D440" s="75" t="s">
        <v>1004</v>
      </c>
      <c r="E440" s="75" t="s">
        <v>1005</v>
      </c>
      <c r="F440" s="75" t="s">
        <v>1006</v>
      </c>
      <c r="G440" s="75" t="s">
        <v>425</v>
      </c>
      <c r="H440" s="75"/>
      <c r="I440" s="75"/>
      <c r="J440" s="75"/>
      <c r="K440" s="77" t="s">
        <v>426</v>
      </c>
      <c r="L440" s="75"/>
    </row>
    <row r="441" s="53" customFormat="1" ht="15.75" spans="1:12">
      <c r="A441" s="64">
        <v>180</v>
      </c>
      <c r="B441" s="65" t="s">
        <v>39</v>
      </c>
      <c r="C441" s="75" t="s">
        <v>104</v>
      </c>
      <c r="D441" s="75" t="s">
        <v>1007</v>
      </c>
      <c r="E441" s="75" t="s">
        <v>1008</v>
      </c>
      <c r="F441" s="75" t="s">
        <v>444</v>
      </c>
      <c r="G441" s="75" t="s">
        <v>425</v>
      </c>
      <c r="H441" s="75"/>
      <c r="I441" s="75"/>
      <c r="J441" s="75"/>
      <c r="K441" s="77" t="s">
        <v>426</v>
      </c>
      <c r="L441" s="75"/>
    </row>
    <row r="442" s="53" customFormat="1" ht="15.75" spans="1:12">
      <c r="A442" s="64">
        <v>181</v>
      </c>
      <c r="B442" s="65" t="s">
        <v>39</v>
      </c>
      <c r="C442" s="75" t="s">
        <v>104</v>
      </c>
      <c r="D442" s="75" t="s">
        <v>1009</v>
      </c>
      <c r="E442" s="75" t="s">
        <v>1010</v>
      </c>
      <c r="F442" s="75" t="s">
        <v>444</v>
      </c>
      <c r="G442" s="75" t="s">
        <v>425</v>
      </c>
      <c r="H442" s="75"/>
      <c r="I442" s="75"/>
      <c r="J442" s="75"/>
      <c r="K442" s="77" t="s">
        <v>426</v>
      </c>
      <c r="L442" s="75"/>
    </row>
    <row r="443" s="53" customFormat="1" ht="15.75" spans="1:12">
      <c r="A443" s="64">
        <v>182</v>
      </c>
      <c r="B443" s="65" t="s">
        <v>39</v>
      </c>
      <c r="C443" s="75" t="s">
        <v>104</v>
      </c>
      <c r="D443" s="75" t="s">
        <v>1011</v>
      </c>
      <c r="E443" s="75" t="s">
        <v>1012</v>
      </c>
      <c r="F443" s="75" t="s">
        <v>488</v>
      </c>
      <c r="G443" s="75" t="s">
        <v>425</v>
      </c>
      <c r="H443" s="75"/>
      <c r="I443" s="75"/>
      <c r="J443" s="75"/>
      <c r="K443" s="77" t="s">
        <v>426</v>
      </c>
      <c r="L443" s="75"/>
    </row>
    <row r="444" s="53" customFormat="1" ht="15.75" spans="1:12">
      <c r="A444" s="64">
        <v>183</v>
      </c>
      <c r="B444" s="65" t="s">
        <v>39</v>
      </c>
      <c r="C444" s="75" t="s">
        <v>104</v>
      </c>
      <c r="D444" s="75" t="s">
        <v>1013</v>
      </c>
      <c r="E444" s="75" t="s">
        <v>1014</v>
      </c>
      <c r="F444" s="75" t="s">
        <v>449</v>
      </c>
      <c r="G444" s="75" t="s">
        <v>425</v>
      </c>
      <c r="H444" s="75"/>
      <c r="I444" s="75"/>
      <c r="J444" s="75"/>
      <c r="K444" s="77" t="s">
        <v>426</v>
      </c>
      <c r="L444" s="75"/>
    </row>
    <row r="445" s="53" customFormat="1" ht="15.75" spans="1:12">
      <c r="A445" s="64">
        <v>184</v>
      </c>
      <c r="B445" s="65" t="s">
        <v>39</v>
      </c>
      <c r="C445" s="75" t="s">
        <v>104</v>
      </c>
      <c r="D445" s="75" t="s">
        <v>1015</v>
      </c>
      <c r="E445" s="75" t="s">
        <v>1016</v>
      </c>
      <c r="F445" s="75" t="s">
        <v>449</v>
      </c>
      <c r="G445" s="75" t="s">
        <v>425</v>
      </c>
      <c r="H445" s="75"/>
      <c r="I445" s="75"/>
      <c r="J445" s="75"/>
      <c r="K445" s="77" t="s">
        <v>426</v>
      </c>
      <c r="L445" s="75"/>
    </row>
    <row r="446" s="53" customFormat="1" ht="15.75" spans="1:12">
      <c r="A446" s="64">
        <v>185</v>
      </c>
      <c r="B446" s="65" t="s">
        <v>39</v>
      </c>
      <c r="C446" s="75" t="s">
        <v>104</v>
      </c>
      <c r="D446" s="75" t="s">
        <v>1017</v>
      </c>
      <c r="E446" s="75" t="s">
        <v>1018</v>
      </c>
      <c r="F446" s="75" t="s">
        <v>449</v>
      </c>
      <c r="G446" s="75" t="s">
        <v>425</v>
      </c>
      <c r="H446" s="75"/>
      <c r="I446" s="75"/>
      <c r="J446" s="75"/>
      <c r="K446" s="77" t="s">
        <v>426</v>
      </c>
      <c r="L446" s="75"/>
    </row>
    <row r="447" s="53" customFormat="1" ht="15.75" spans="1:12">
      <c r="A447" s="64">
        <v>186</v>
      </c>
      <c r="B447" s="65" t="s">
        <v>39</v>
      </c>
      <c r="C447" s="75" t="s">
        <v>104</v>
      </c>
      <c r="D447" s="75" t="s">
        <v>1019</v>
      </c>
      <c r="E447" s="75" t="s">
        <v>1020</v>
      </c>
      <c r="F447" s="75" t="s">
        <v>1021</v>
      </c>
      <c r="G447" s="75" t="s">
        <v>425</v>
      </c>
      <c r="H447" s="75"/>
      <c r="I447" s="75"/>
      <c r="J447" s="75"/>
      <c r="K447" s="77" t="s">
        <v>426</v>
      </c>
      <c r="L447" s="75"/>
    </row>
    <row r="448" s="53" customFormat="1" ht="15.75" spans="1:12">
      <c r="A448" s="64">
        <v>187</v>
      </c>
      <c r="B448" s="65" t="s">
        <v>39</v>
      </c>
      <c r="C448" s="75" t="s">
        <v>104</v>
      </c>
      <c r="D448" s="75" t="s">
        <v>1022</v>
      </c>
      <c r="E448" s="75" t="s">
        <v>1023</v>
      </c>
      <c r="F448" s="75" t="s">
        <v>836</v>
      </c>
      <c r="G448" s="75" t="s">
        <v>425</v>
      </c>
      <c r="H448" s="75"/>
      <c r="I448" s="75"/>
      <c r="J448" s="75"/>
      <c r="K448" s="77" t="s">
        <v>426</v>
      </c>
      <c r="L448" s="75"/>
    </row>
    <row r="449" s="95" customFormat="1" ht="15.75" spans="1:12">
      <c r="A449" s="64">
        <v>188</v>
      </c>
      <c r="B449" s="65" t="s">
        <v>39</v>
      </c>
      <c r="C449" s="66" t="s">
        <v>104</v>
      </c>
      <c r="D449" s="67" t="s">
        <v>1024</v>
      </c>
      <c r="E449" s="67" t="s">
        <v>1025</v>
      </c>
      <c r="F449" s="66" t="s">
        <v>449</v>
      </c>
      <c r="G449" s="75" t="s">
        <v>425</v>
      </c>
      <c r="H449" s="75"/>
      <c r="I449" s="75"/>
      <c r="J449" s="75"/>
      <c r="K449" s="77" t="s">
        <v>426</v>
      </c>
      <c r="L449" s="66"/>
    </row>
    <row r="450" s="95" customFormat="1" ht="15.75" spans="1:12">
      <c r="A450" s="64">
        <v>189</v>
      </c>
      <c r="B450" s="65" t="s">
        <v>39</v>
      </c>
      <c r="C450" s="66" t="s">
        <v>104</v>
      </c>
      <c r="D450" s="66" t="s">
        <v>1026</v>
      </c>
      <c r="E450" s="66" t="s">
        <v>1027</v>
      </c>
      <c r="F450" s="66" t="s">
        <v>449</v>
      </c>
      <c r="G450" s="75" t="s">
        <v>425</v>
      </c>
      <c r="H450" s="75"/>
      <c r="I450" s="75"/>
      <c r="J450" s="75"/>
      <c r="K450" s="77" t="s">
        <v>426</v>
      </c>
      <c r="L450" s="66"/>
    </row>
    <row r="451" s="95" customFormat="1" ht="15.75" spans="1:12">
      <c r="A451" s="64">
        <v>190</v>
      </c>
      <c r="B451" s="65" t="s">
        <v>39</v>
      </c>
      <c r="C451" s="66" t="s">
        <v>104</v>
      </c>
      <c r="D451" s="66" t="s">
        <v>1028</v>
      </c>
      <c r="E451" s="66" t="s">
        <v>1029</v>
      </c>
      <c r="F451" s="66" t="s">
        <v>449</v>
      </c>
      <c r="G451" s="75" t="s">
        <v>425</v>
      </c>
      <c r="H451" s="75"/>
      <c r="I451" s="75"/>
      <c r="J451" s="75"/>
      <c r="K451" s="77" t="s">
        <v>426</v>
      </c>
      <c r="L451" s="66"/>
    </row>
    <row r="452" s="95" customFormat="1" ht="15.75" spans="1:12">
      <c r="A452" s="64">
        <v>191</v>
      </c>
      <c r="B452" s="65" t="s">
        <v>39</v>
      </c>
      <c r="C452" s="66" t="s">
        <v>104</v>
      </c>
      <c r="D452" s="66" t="s">
        <v>1030</v>
      </c>
      <c r="E452" s="66" t="s">
        <v>1031</v>
      </c>
      <c r="F452" s="66" t="s">
        <v>449</v>
      </c>
      <c r="G452" s="75" t="s">
        <v>425</v>
      </c>
      <c r="H452" s="75"/>
      <c r="I452" s="75"/>
      <c r="J452" s="75"/>
      <c r="K452" s="77" t="s">
        <v>426</v>
      </c>
      <c r="L452" s="66"/>
    </row>
    <row r="453" s="95" customFormat="1" ht="15.75" spans="1:12">
      <c r="A453" s="64">
        <v>192</v>
      </c>
      <c r="B453" s="65" t="s">
        <v>39</v>
      </c>
      <c r="C453" s="66" t="s">
        <v>104</v>
      </c>
      <c r="D453" s="66" t="s">
        <v>1032</v>
      </c>
      <c r="E453" s="66" t="s">
        <v>1033</v>
      </c>
      <c r="F453" s="66" t="s">
        <v>449</v>
      </c>
      <c r="G453" s="75" t="s">
        <v>425</v>
      </c>
      <c r="H453" s="75"/>
      <c r="I453" s="75"/>
      <c r="J453" s="75"/>
      <c r="K453" s="77" t="s">
        <v>426</v>
      </c>
      <c r="L453" s="66"/>
    </row>
    <row r="454" s="95" customFormat="1" ht="15.75" spans="1:12">
      <c r="A454" s="64">
        <v>193</v>
      </c>
      <c r="B454" s="65" t="s">
        <v>39</v>
      </c>
      <c r="C454" s="66" t="s">
        <v>104</v>
      </c>
      <c r="D454" s="66" t="s">
        <v>1034</v>
      </c>
      <c r="E454" s="66" t="s">
        <v>1035</v>
      </c>
      <c r="F454" s="66" t="s">
        <v>449</v>
      </c>
      <c r="G454" s="75" t="s">
        <v>425</v>
      </c>
      <c r="H454" s="75"/>
      <c r="I454" s="75"/>
      <c r="J454" s="75"/>
      <c r="K454" s="77" t="s">
        <v>426</v>
      </c>
      <c r="L454" s="66"/>
    </row>
    <row r="455" s="95" customFormat="1" ht="15.75" spans="1:12">
      <c r="A455" s="64">
        <v>194</v>
      </c>
      <c r="B455" s="65" t="s">
        <v>39</v>
      </c>
      <c r="C455" s="66" t="s">
        <v>104</v>
      </c>
      <c r="D455" s="66" t="s">
        <v>1036</v>
      </c>
      <c r="E455" s="66" t="s">
        <v>1037</v>
      </c>
      <c r="F455" s="66" t="s">
        <v>449</v>
      </c>
      <c r="G455" s="75" t="s">
        <v>425</v>
      </c>
      <c r="H455" s="75"/>
      <c r="I455" s="75"/>
      <c r="J455" s="75"/>
      <c r="K455" s="77" t="s">
        <v>426</v>
      </c>
      <c r="L455" s="66"/>
    </row>
    <row r="456" s="95" customFormat="1" ht="15.75" spans="1:12">
      <c r="A456" s="64">
        <v>195</v>
      </c>
      <c r="B456" s="65" t="s">
        <v>39</v>
      </c>
      <c r="C456" s="66" t="s">
        <v>104</v>
      </c>
      <c r="D456" s="66" t="s">
        <v>1038</v>
      </c>
      <c r="E456" s="66" t="s">
        <v>1039</v>
      </c>
      <c r="F456" s="66" t="s">
        <v>449</v>
      </c>
      <c r="G456" s="75" t="s">
        <v>425</v>
      </c>
      <c r="H456" s="75"/>
      <c r="I456" s="75"/>
      <c r="J456" s="75"/>
      <c r="K456" s="77" t="s">
        <v>426</v>
      </c>
      <c r="L456" s="66"/>
    </row>
    <row r="457" s="95" customFormat="1" ht="15.75" spans="1:12">
      <c r="A457" s="64">
        <v>196</v>
      </c>
      <c r="B457" s="65" t="s">
        <v>39</v>
      </c>
      <c r="C457" s="66" t="s">
        <v>104</v>
      </c>
      <c r="D457" s="66" t="s">
        <v>1040</v>
      </c>
      <c r="E457" s="66" t="s">
        <v>1041</v>
      </c>
      <c r="F457" s="66" t="s">
        <v>449</v>
      </c>
      <c r="G457" s="75" t="s">
        <v>425</v>
      </c>
      <c r="H457" s="75"/>
      <c r="I457" s="75"/>
      <c r="J457" s="75"/>
      <c r="K457" s="77" t="s">
        <v>426</v>
      </c>
      <c r="L457" s="66"/>
    </row>
    <row r="458" s="95" customFormat="1" ht="15.75" spans="1:12">
      <c r="A458" s="64">
        <v>197</v>
      </c>
      <c r="B458" s="65" t="s">
        <v>39</v>
      </c>
      <c r="C458" s="66" t="s">
        <v>104</v>
      </c>
      <c r="D458" s="66" t="s">
        <v>1042</v>
      </c>
      <c r="E458" s="66" t="s">
        <v>1043</v>
      </c>
      <c r="F458" s="66" t="s">
        <v>449</v>
      </c>
      <c r="G458" s="75" t="s">
        <v>425</v>
      </c>
      <c r="H458" s="75"/>
      <c r="I458" s="75"/>
      <c r="J458" s="75"/>
      <c r="K458" s="77" t="s">
        <v>426</v>
      </c>
      <c r="L458" s="66"/>
    </row>
    <row r="459" s="95" customFormat="1" ht="15.75" spans="1:12">
      <c r="A459" s="64">
        <v>198</v>
      </c>
      <c r="B459" s="65" t="s">
        <v>39</v>
      </c>
      <c r="C459" s="66" t="s">
        <v>104</v>
      </c>
      <c r="D459" s="66" t="s">
        <v>1044</v>
      </c>
      <c r="E459" s="66" t="s">
        <v>1045</v>
      </c>
      <c r="F459" s="66" t="s">
        <v>449</v>
      </c>
      <c r="G459" s="75" t="s">
        <v>425</v>
      </c>
      <c r="H459" s="75"/>
      <c r="I459" s="75"/>
      <c r="J459" s="75"/>
      <c r="K459" s="77" t="s">
        <v>426</v>
      </c>
      <c r="L459" s="66"/>
    </row>
    <row r="460" s="95" customFormat="1" ht="15.75" spans="1:12">
      <c r="A460" s="64">
        <v>199</v>
      </c>
      <c r="B460" s="65" t="s">
        <v>39</v>
      </c>
      <c r="C460" s="66" t="s">
        <v>104</v>
      </c>
      <c r="D460" s="66" t="s">
        <v>1046</v>
      </c>
      <c r="E460" s="66" t="s">
        <v>1047</v>
      </c>
      <c r="F460" s="66" t="s">
        <v>449</v>
      </c>
      <c r="G460" s="75" t="s">
        <v>425</v>
      </c>
      <c r="H460" s="75"/>
      <c r="I460" s="75"/>
      <c r="J460" s="75"/>
      <c r="K460" s="77" t="s">
        <v>426</v>
      </c>
      <c r="L460" s="66"/>
    </row>
    <row r="461" s="95" customFormat="1" ht="15.75" spans="1:12">
      <c r="A461" s="64">
        <v>200</v>
      </c>
      <c r="B461" s="65" t="s">
        <v>39</v>
      </c>
      <c r="C461" s="66" t="s">
        <v>104</v>
      </c>
      <c r="D461" s="66" t="s">
        <v>1048</v>
      </c>
      <c r="E461" s="66" t="s">
        <v>1049</v>
      </c>
      <c r="F461" s="66" t="s">
        <v>449</v>
      </c>
      <c r="G461" s="75" t="s">
        <v>425</v>
      </c>
      <c r="H461" s="75"/>
      <c r="I461" s="75"/>
      <c r="J461" s="75"/>
      <c r="K461" s="77" t="s">
        <v>426</v>
      </c>
      <c r="L461" s="66"/>
    </row>
    <row r="462" s="95" customFormat="1" ht="15.75" spans="1:12">
      <c r="A462" s="64">
        <v>201</v>
      </c>
      <c r="B462" s="65" t="s">
        <v>39</v>
      </c>
      <c r="C462" s="66" t="s">
        <v>104</v>
      </c>
      <c r="D462" s="66" t="s">
        <v>1050</v>
      </c>
      <c r="E462" s="66" t="s">
        <v>1051</v>
      </c>
      <c r="F462" s="66" t="s">
        <v>449</v>
      </c>
      <c r="G462" s="75" t="s">
        <v>425</v>
      </c>
      <c r="H462" s="75"/>
      <c r="I462" s="75"/>
      <c r="J462" s="75"/>
      <c r="K462" s="77" t="s">
        <v>426</v>
      </c>
      <c r="L462" s="66"/>
    </row>
    <row r="463" s="95" customFormat="1" ht="15.75" spans="1:12">
      <c r="A463" s="64">
        <v>202</v>
      </c>
      <c r="B463" s="65" t="s">
        <v>39</v>
      </c>
      <c r="C463" s="66" t="s">
        <v>104</v>
      </c>
      <c r="D463" s="66" t="s">
        <v>1052</v>
      </c>
      <c r="E463" s="66" t="s">
        <v>1053</v>
      </c>
      <c r="F463" s="66" t="s">
        <v>449</v>
      </c>
      <c r="G463" s="75" t="s">
        <v>425</v>
      </c>
      <c r="H463" s="75"/>
      <c r="I463" s="75"/>
      <c r="J463" s="75"/>
      <c r="K463" s="77" t="s">
        <v>426</v>
      </c>
      <c r="L463" s="66"/>
    </row>
    <row r="464" s="95" customFormat="1" ht="15.75" spans="1:12">
      <c r="A464" s="64">
        <v>203</v>
      </c>
      <c r="B464" s="65" t="s">
        <v>39</v>
      </c>
      <c r="C464" s="66" t="s">
        <v>104</v>
      </c>
      <c r="D464" s="66" t="s">
        <v>1054</v>
      </c>
      <c r="E464" s="66" t="s">
        <v>1055</v>
      </c>
      <c r="F464" s="66" t="s">
        <v>449</v>
      </c>
      <c r="G464" s="75" t="s">
        <v>425</v>
      </c>
      <c r="H464" s="75"/>
      <c r="I464" s="75"/>
      <c r="J464" s="75"/>
      <c r="K464" s="77" t="s">
        <v>426</v>
      </c>
      <c r="L464" s="66"/>
    </row>
    <row r="465" s="95" customFormat="1" ht="15.75" spans="1:12">
      <c r="A465" s="64">
        <v>204</v>
      </c>
      <c r="B465" s="65" t="s">
        <v>39</v>
      </c>
      <c r="C465" s="66" t="s">
        <v>104</v>
      </c>
      <c r="D465" s="66" t="s">
        <v>1056</v>
      </c>
      <c r="E465" s="66" t="s">
        <v>1049</v>
      </c>
      <c r="F465" s="66" t="s">
        <v>449</v>
      </c>
      <c r="G465" s="75" t="s">
        <v>425</v>
      </c>
      <c r="H465" s="75"/>
      <c r="I465" s="75"/>
      <c r="J465" s="75"/>
      <c r="K465" s="77" t="s">
        <v>426</v>
      </c>
      <c r="L465" s="66"/>
    </row>
    <row r="466" s="95" customFormat="1" ht="15.75" spans="1:12">
      <c r="A466" s="64">
        <v>205</v>
      </c>
      <c r="B466" s="65" t="s">
        <v>39</v>
      </c>
      <c r="C466" s="66" t="s">
        <v>104</v>
      </c>
      <c r="D466" s="66" t="s">
        <v>1057</v>
      </c>
      <c r="E466" s="66" t="s">
        <v>1058</v>
      </c>
      <c r="F466" s="66" t="s">
        <v>449</v>
      </c>
      <c r="G466" s="75" t="s">
        <v>425</v>
      </c>
      <c r="H466" s="75"/>
      <c r="I466" s="75"/>
      <c r="J466" s="75"/>
      <c r="K466" s="77" t="s">
        <v>426</v>
      </c>
      <c r="L466" s="66"/>
    </row>
    <row r="467" s="95" customFormat="1" ht="15.75" spans="1:12">
      <c r="A467" s="64">
        <v>206</v>
      </c>
      <c r="B467" s="65" t="s">
        <v>39</v>
      </c>
      <c r="C467" s="66" t="s">
        <v>104</v>
      </c>
      <c r="D467" s="66" t="s">
        <v>1059</v>
      </c>
      <c r="E467" s="66" t="s">
        <v>1060</v>
      </c>
      <c r="F467" s="66" t="s">
        <v>449</v>
      </c>
      <c r="G467" s="75" t="s">
        <v>425</v>
      </c>
      <c r="H467" s="75"/>
      <c r="I467" s="75"/>
      <c r="J467" s="75"/>
      <c r="K467" s="77" t="s">
        <v>426</v>
      </c>
      <c r="L467" s="66"/>
    </row>
    <row r="468" s="95" customFormat="1" ht="15.75" spans="1:12">
      <c r="A468" s="64">
        <v>207</v>
      </c>
      <c r="B468" s="65" t="s">
        <v>39</v>
      </c>
      <c r="C468" s="66" t="s">
        <v>104</v>
      </c>
      <c r="D468" s="66" t="s">
        <v>1061</v>
      </c>
      <c r="E468" s="66" t="s">
        <v>1062</v>
      </c>
      <c r="F468" s="66" t="s">
        <v>449</v>
      </c>
      <c r="G468" s="75" t="s">
        <v>425</v>
      </c>
      <c r="H468" s="75"/>
      <c r="I468" s="75"/>
      <c r="J468" s="75"/>
      <c r="K468" s="77" t="s">
        <v>426</v>
      </c>
      <c r="L468" s="66"/>
    </row>
    <row r="469" s="95" customFormat="1" ht="15.75" spans="1:12">
      <c r="A469" s="64">
        <v>208</v>
      </c>
      <c r="B469" s="65" t="s">
        <v>39</v>
      </c>
      <c r="C469" s="66" t="s">
        <v>104</v>
      </c>
      <c r="D469" s="66" t="s">
        <v>1063</v>
      </c>
      <c r="E469" s="66" t="s">
        <v>1064</v>
      </c>
      <c r="F469" s="66" t="s">
        <v>1065</v>
      </c>
      <c r="G469" s="75" t="s">
        <v>425</v>
      </c>
      <c r="H469" s="75"/>
      <c r="I469" s="75"/>
      <c r="J469" s="75"/>
      <c r="K469" s="77" t="s">
        <v>426</v>
      </c>
      <c r="L469" s="66"/>
    </row>
    <row r="470" s="95" customFormat="1" ht="15.75" spans="1:12">
      <c r="A470" s="64">
        <v>209</v>
      </c>
      <c r="B470" s="65" t="s">
        <v>39</v>
      </c>
      <c r="C470" s="66" t="s">
        <v>104</v>
      </c>
      <c r="D470" s="66" t="s">
        <v>1066</v>
      </c>
      <c r="E470" s="66" t="s">
        <v>1067</v>
      </c>
      <c r="F470" s="66" t="s">
        <v>449</v>
      </c>
      <c r="G470" s="75" t="s">
        <v>425</v>
      </c>
      <c r="H470" s="75"/>
      <c r="I470" s="75"/>
      <c r="J470" s="75"/>
      <c r="K470" s="77" t="s">
        <v>426</v>
      </c>
      <c r="L470" s="66"/>
    </row>
    <row r="471" s="95" customFormat="1" ht="15.75" spans="1:12">
      <c r="A471" s="64">
        <v>210</v>
      </c>
      <c r="B471" s="65" t="s">
        <v>39</v>
      </c>
      <c r="C471" s="66" t="s">
        <v>104</v>
      </c>
      <c r="D471" s="66" t="s">
        <v>1068</v>
      </c>
      <c r="E471" s="66" t="s">
        <v>1069</v>
      </c>
      <c r="F471" s="66" t="s">
        <v>741</v>
      </c>
      <c r="G471" s="75" t="s">
        <v>425</v>
      </c>
      <c r="H471" s="75"/>
      <c r="I471" s="75"/>
      <c r="J471" s="75"/>
      <c r="K471" s="77" t="s">
        <v>426</v>
      </c>
      <c r="L471" s="66"/>
    </row>
    <row r="472" s="95" customFormat="1" ht="15.75" spans="1:12">
      <c r="A472" s="64">
        <v>211</v>
      </c>
      <c r="B472" s="65" t="s">
        <v>39</v>
      </c>
      <c r="C472" s="66" t="s">
        <v>104</v>
      </c>
      <c r="D472" s="66" t="s">
        <v>1070</v>
      </c>
      <c r="E472" s="66" t="s">
        <v>1071</v>
      </c>
      <c r="F472" s="66" t="s">
        <v>741</v>
      </c>
      <c r="G472" s="75" t="s">
        <v>425</v>
      </c>
      <c r="H472" s="75"/>
      <c r="I472" s="75"/>
      <c r="J472" s="75"/>
      <c r="K472" s="77" t="s">
        <v>426</v>
      </c>
      <c r="L472" s="66"/>
    </row>
    <row r="473" s="95" customFormat="1" ht="15.75" spans="1:12">
      <c r="A473" s="64">
        <v>212</v>
      </c>
      <c r="B473" s="65" t="s">
        <v>39</v>
      </c>
      <c r="C473" s="66" t="s">
        <v>104</v>
      </c>
      <c r="D473" s="66" t="s">
        <v>1072</v>
      </c>
      <c r="E473" s="66" t="s">
        <v>1073</v>
      </c>
      <c r="F473" s="66" t="s">
        <v>444</v>
      </c>
      <c r="G473" s="75" t="s">
        <v>425</v>
      </c>
      <c r="H473" s="75"/>
      <c r="I473" s="75"/>
      <c r="J473" s="75"/>
      <c r="K473" s="77" t="s">
        <v>426</v>
      </c>
      <c r="L473" s="66"/>
    </row>
    <row r="474" ht="15.75" spans="1:12">
      <c r="A474" s="64">
        <v>213</v>
      </c>
      <c r="B474" s="65" t="s">
        <v>39</v>
      </c>
      <c r="C474" s="77" t="s">
        <v>104</v>
      </c>
      <c r="D474" s="66" t="s">
        <v>1074</v>
      </c>
      <c r="E474" s="66" t="s">
        <v>1075</v>
      </c>
      <c r="F474" s="66" t="s">
        <v>373</v>
      </c>
      <c r="G474" s="75" t="s">
        <v>425</v>
      </c>
      <c r="H474" s="75"/>
      <c r="I474" s="75"/>
      <c r="J474" s="75"/>
      <c r="K474" s="77" t="s">
        <v>426</v>
      </c>
      <c r="L474" s="66"/>
    </row>
    <row r="475" ht="15.75" spans="1:12">
      <c r="A475" s="64">
        <v>214</v>
      </c>
      <c r="B475" s="65" t="s">
        <v>39</v>
      </c>
      <c r="C475" s="77" t="s">
        <v>104</v>
      </c>
      <c r="D475" s="66" t="s">
        <v>1076</v>
      </c>
      <c r="E475" s="66" t="s">
        <v>1077</v>
      </c>
      <c r="F475" s="66" t="s">
        <v>444</v>
      </c>
      <c r="G475" s="75" t="s">
        <v>425</v>
      </c>
      <c r="H475" s="75"/>
      <c r="I475" s="75"/>
      <c r="J475" s="75"/>
      <c r="K475" s="77" t="s">
        <v>426</v>
      </c>
      <c r="L475" s="66"/>
    </row>
    <row r="476" ht="15.75" spans="1:12">
      <c r="A476" s="64">
        <v>215</v>
      </c>
      <c r="B476" s="65" t="s">
        <v>39</v>
      </c>
      <c r="C476" s="77" t="s">
        <v>104</v>
      </c>
      <c r="D476" s="66" t="s">
        <v>1078</v>
      </c>
      <c r="E476" s="66" t="s">
        <v>1079</v>
      </c>
      <c r="F476" s="66" t="s">
        <v>444</v>
      </c>
      <c r="G476" s="75" t="s">
        <v>425</v>
      </c>
      <c r="H476" s="75"/>
      <c r="I476" s="75"/>
      <c r="J476" s="75"/>
      <c r="K476" s="77" t="s">
        <v>426</v>
      </c>
      <c r="L476" s="66"/>
    </row>
    <row r="477" ht="15.75" spans="1:12">
      <c r="A477" s="64">
        <v>216</v>
      </c>
      <c r="B477" s="65" t="s">
        <v>39</v>
      </c>
      <c r="C477" s="77" t="s">
        <v>104</v>
      </c>
      <c r="D477" s="66" t="s">
        <v>1080</v>
      </c>
      <c r="E477" s="66" t="s">
        <v>1081</v>
      </c>
      <c r="F477" s="66" t="s">
        <v>444</v>
      </c>
      <c r="G477" s="75" t="s">
        <v>425</v>
      </c>
      <c r="H477" s="75"/>
      <c r="I477" s="75"/>
      <c r="J477" s="75"/>
      <c r="K477" s="77" t="s">
        <v>426</v>
      </c>
      <c r="L477" s="66"/>
    </row>
    <row r="478" ht="15.75" spans="1:12">
      <c r="A478" s="64">
        <v>217</v>
      </c>
      <c r="B478" s="65" t="s">
        <v>39</v>
      </c>
      <c r="C478" s="77" t="s">
        <v>104</v>
      </c>
      <c r="D478" s="66" t="s">
        <v>1082</v>
      </c>
      <c r="E478" s="66" t="s">
        <v>1083</v>
      </c>
      <c r="F478" s="66" t="s">
        <v>449</v>
      </c>
      <c r="G478" s="75" t="s">
        <v>425</v>
      </c>
      <c r="H478" s="75"/>
      <c r="I478" s="75"/>
      <c r="J478" s="75"/>
      <c r="K478" s="77" t="s">
        <v>426</v>
      </c>
      <c r="L478" s="66"/>
    </row>
    <row r="479" ht="15.75" spans="1:12">
      <c r="A479" s="64">
        <v>218</v>
      </c>
      <c r="B479" s="65" t="s">
        <v>39</v>
      </c>
      <c r="C479" s="77" t="s">
        <v>104</v>
      </c>
      <c r="D479" s="66" t="s">
        <v>1084</v>
      </c>
      <c r="E479" s="66" t="s">
        <v>1085</v>
      </c>
      <c r="F479" s="66" t="s">
        <v>449</v>
      </c>
      <c r="G479" s="75" t="s">
        <v>425</v>
      </c>
      <c r="H479" s="75"/>
      <c r="I479" s="75"/>
      <c r="J479" s="75"/>
      <c r="K479" s="77" t="s">
        <v>426</v>
      </c>
      <c r="L479" s="66"/>
    </row>
    <row r="480" ht="15.75" spans="1:12">
      <c r="A480" s="64">
        <v>219</v>
      </c>
      <c r="B480" s="65" t="s">
        <v>39</v>
      </c>
      <c r="C480" s="77" t="s">
        <v>104</v>
      </c>
      <c r="D480" s="66" t="s">
        <v>1086</v>
      </c>
      <c r="E480" s="66" t="s">
        <v>1087</v>
      </c>
      <c r="F480" s="66" t="s">
        <v>449</v>
      </c>
      <c r="G480" s="75" t="s">
        <v>425</v>
      </c>
      <c r="H480" s="75"/>
      <c r="I480" s="75"/>
      <c r="J480" s="75"/>
      <c r="K480" s="77" t="s">
        <v>426</v>
      </c>
      <c r="L480" s="66"/>
    </row>
    <row r="481" ht="15.75" spans="1:12">
      <c r="A481" s="64">
        <v>220</v>
      </c>
      <c r="B481" s="65" t="s">
        <v>39</v>
      </c>
      <c r="C481" s="77" t="s">
        <v>104</v>
      </c>
      <c r="D481" s="66" t="s">
        <v>1088</v>
      </c>
      <c r="E481" s="66" t="s">
        <v>1089</v>
      </c>
      <c r="F481" s="66" t="s">
        <v>449</v>
      </c>
      <c r="G481" s="75" t="s">
        <v>425</v>
      </c>
      <c r="H481" s="75"/>
      <c r="I481" s="75"/>
      <c r="J481" s="75"/>
      <c r="K481" s="77" t="s">
        <v>426</v>
      </c>
      <c r="L481" s="66"/>
    </row>
    <row r="482" ht="15.75" spans="1:12">
      <c r="A482" s="64">
        <v>221</v>
      </c>
      <c r="B482" s="65" t="s">
        <v>39</v>
      </c>
      <c r="C482" s="77" t="s">
        <v>104</v>
      </c>
      <c r="D482" s="66" t="s">
        <v>1090</v>
      </c>
      <c r="E482" s="66" t="s">
        <v>1091</v>
      </c>
      <c r="F482" s="66" t="s">
        <v>444</v>
      </c>
      <c r="G482" s="75" t="s">
        <v>425</v>
      </c>
      <c r="H482" s="75"/>
      <c r="I482" s="75"/>
      <c r="J482" s="75"/>
      <c r="K482" s="77" t="s">
        <v>426</v>
      </c>
      <c r="L482" s="66"/>
    </row>
    <row r="483" ht="15.75" spans="1:12">
      <c r="A483" s="64">
        <v>222</v>
      </c>
      <c r="B483" s="65" t="s">
        <v>39</v>
      </c>
      <c r="C483" s="77" t="s">
        <v>104</v>
      </c>
      <c r="D483" s="66" t="s">
        <v>1092</v>
      </c>
      <c r="E483" s="66" t="s">
        <v>1093</v>
      </c>
      <c r="F483" s="66" t="s">
        <v>449</v>
      </c>
      <c r="G483" s="75" t="s">
        <v>425</v>
      </c>
      <c r="H483" s="75"/>
      <c r="I483" s="75"/>
      <c r="J483" s="75"/>
      <c r="K483" s="77" t="s">
        <v>426</v>
      </c>
      <c r="L483" s="66"/>
    </row>
    <row r="484" ht="15.75" spans="1:12">
      <c r="A484" s="64">
        <v>223</v>
      </c>
      <c r="B484" s="65" t="s">
        <v>39</v>
      </c>
      <c r="C484" s="77" t="s">
        <v>104</v>
      </c>
      <c r="D484" s="66" t="s">
        <v>1094</v>
      </c>
      <c r="E484" s="66" t="s">
        <v>1095</v>
      </c>
      <c r="F484" s="66" t="s">
        <v>1096</v>
      </c>
      <c r="G484" s="75" t="s">
        <v>425</v>
      </c>
      <c r="H484" s="75"/>
      <c r="I484" s="75"/>
      <c r="J484" s="75"/>
      <c r="K484" s="77" t="s">
        <v>426</v>
      </c>
      <c r="L484" s="66"/>
    </row>
    <row r="485" ht="15.75" spans="1:12">
      <c r="A485" s="64">
        <v>224</v>
      </c>
      <c r="B485" s="65" t="s">
        <v>39</v>
      </c>
      <c r="C485" s="77" t="s">
        <v>104</v>
      </c>
      <c r="D485" s="66" t="s">
        <v>1097</v>
      </c>
      <c r="E485" s="66" t="s">
        <v>1098</v>
      </c>
      <c r="F485" s="66" t="s">
        <v>1096</v>
      </c>
      <c r="G485" s="75" t="s">
        <v>425</v>
      </c>
      <c r="H485" s="75"/>
      <c r="I485" s="75"/>
      <c r="J485" s="75"/>
      <c r="K485" s="77" t="s">
        <v>426</v>
      </c>
      <c r="L485" s="66"/>
    </row>
    <row r="486" ht="15.75" spans="1:12">
      <c r="A486" s="64">
        <v>225</v>
      </c>
      <c r="B486" s="65" t="s">
        <v>39</v>
      </c>
      <c r="C486" s="77" t="s">
        <v>104</v>
      </c>
      <c r="D486" s="66" t="s">
        <v>1099</v>
      </c>
      <c r="E486" s="66" t="s">
        <v>1100</v>
      </c>
      <c r="F486" s="66" t="s">
        <v>1101</v>
      </c>
      <c r="G486" s="75" t="s">
        <v>425</v>
      </c>
      <c r="H486" s="75"/>
      <c r="I486" s="75"/>
      <c r="J486" s="75"/>
      <c r="K486" s="77" t="s">
        <v>426</v>
      </c>
      <c r="L486" s="66"/>
    </row>
    <row r="487" ht="15.75" spans="1:12">
      <c r="A487" s="64">
        <v>226</v>
      </c>
      <c r="B487" s="65" t="s">
        <v>39</v>
      </c>
      <c r="C487" s="77" t="s">
        <v>104</v>
      </c>
      <c r="D487" s="66" t="s">
        <v>1102</v>
      </c>
      <c r="E487" s="66" t="s">
        <v>1103</v>
      </c>
      <c r="F487" s="66" t="s">
        <v>1096</v>
      </c>
      <c r="G487" s="75" t="s">
        <v>425</v>
      </c>
      <c r="H487" s="75"/>
      <c r="I487" s="75"/>
      <c r="J487" s="75"/>
      <c r="K487" s="77" t="s">
        <v>426</v>
      </c>
      <c r="L487" s="66"/>
    </row>
    <row r="488" ht="15.75" spans="1:12">
      <c r="A488" s="64">
        <v>227</v>
      </c>
      <c r="B488" s="65" t="s">
        <v>39</v>
      </c>
      <c r="C488" s="77" t="s">
        <v>104</v>
      </c>
      <c r="D488" s="66" t="s">
        <v>1104</v>
      </c>
      <c r="E488" s="66" t="s">
        <v>1105</v>
      </c>
      <c r="F488" s="66" t="s">
        <v>449</v>
      </c>
      <c r="G488" s="75" t="s">
        <v>425</v>
      </c>
      <c r="H488" s="75"/>
      <c r="I488" s="75"/>
      <c r="J488" s="75"/>
      <c r="K488" s="77" t="s">
        <v>426</v>
      </c>
      <c r="L488" s="66"/>
    </row>
    <row r="489" ht="15.75" spans="1:12">
      <c r="A489" s="64">
        <v>228</v>
      </c>
      <c r="B489" s="65" t="s">
        <v>39</v>
      </c>
      <c r="C489" s="77" t="s">
        <v>104</v>
      </c>
      <c r="D489" s="66" t="s">
        <v>1106</v>
      </c>
      <c r="E489" s="66" t="s">
        <v>1107</v>
      </c>
      <c r="F489" s="66" t="s">
        <v>488</v>
      </c>
      <c r="G489" s="75" t="s">
        <v>425</v>
      </c>
      <c r="H489" s="75"/>
      <c r="I489" s="75"/>
      <c r="J489" s="75"/>
      <c r="K489" s="77" t="s">
        <v>426</v>
      </c>
      <c r="L489" s="66"/>
    </row>
    <row r="490" ht="15.75" spans="1:12">
      <c r="A490" s="64">
        <v>229</v>
      </c>
      <c r="B490" s="65" t="s">
        <v>39</v>
      </c>
      <c r="C490" s="77" t="s">
        <v>104</v>
      </c>
      <c r="D490" s="66" t="s">
        <v>1108</v>
      </c>
      <c r="E490" s="66" t="s">
        <v>1109</v>
      </c>
      <c r="F490" s="66" t="s">
        <v>1096</v>
      </c>
      <c r="G490" s="75" t="s">
        <v>425</v>
      </c>
      <c r="H490" s="75"/>
      <c r="I490" s="75"/>
      <c r="J490" s="75"/>
      <c r="K490" s="77" t="s">
        <v>426</v>
      </c>
      <c r="L490" s="66"/>
    </row>
    <row r="491" ht="15.75" spans="1:12">
      <c r="A491" s="64">
        <v>230</v>
      </c>
      <c r="B491" s="65" t="s">
        <v>39</v>
      </c>
      <c r="C491" s="77" t="s">
        <v>104</v>
      </c>
      <c r="D491" s="66" t="s">
        <v>1110</v>
      </c>
      <c r="E491" s="66" t="s">
        <v>1111</v>
      </c>
      <c r="F491" s="66" t="s">
        <v>444</v>
      </c>
      <c r="G491" s="75" t="s">
        <v>425</v>
      </c>
      <c r="H491" s="75"/>
      <c r="I491" s="75"/>
      <c r="J491" s="75"/>
      <c r="K491" s="77" t="s">
        <v>426</v>
      </c>
      <c r="L491" s="66"/>
    </row>
    <row r="492" customFormat="1" ht="15.75" spans="1:12">
      <c r="A492" s="64">
        <v>231</v>
      </c>
      <c r="B492" s="65" t="s">
        <v>39</v>
      </c>
      <c r="C492" s="77" t="s">
        <v>104</v>
      </c>
      <c r="D492" s="77" t="s">
        <v>1112</v>
      </c>
      <c r="E492" s="77" t="s">
        <v>1113</v>
      </c>
      <c r="F492" s="77" t="s">
        <v>449</v>
      </c>
      <c r="G492" s="75" t="s">
        <v>425</v>
      </c>
      <c r="H492" s="75"/>
      <c r="I492" s="75"/>
      <c r="J492" s="75"/>
      <c r="K492" s="77" t="s">
        <v>426</v>
      </c>
      <c r="L492" s="89"/>
    </row>
    <row r="493" customFormat="1" ht="15.75" spans="1:12">
      <c r="A493" s="64">
        <v>232</v>
      </c>
      <c r="B493" s="65" t="s">
        <v>39</v>
      </c>
      <c r="C493" s="77" t="s">
        <v>104</v>
      </c>
      <c r="D493" s="77" t="s">
        <v>1114</v>
      </c>
      <c r="E493" s="77" t="s">
        <v>1115</v>
      </c>
      <c r="F493" s="77" t="s">
        <v>444</v>
      </c>
      <c r="G493" s="75" t="s">
        <v>425</v>
      </c>
      <c r="H493" s="75"/>
      <c r="I493" s="75"/>
      <c r="J493" s="75"/>
      <c r="K493" s="77" t="s">
        <v>426</v>
      </c>
      <c r="L493" s="89"/>
    </row>
    <row r="494" customFormat="1" ht="15.75" spans="1:12">
      <c r="A494" s="64">
        <v>233</v>
      </c>
      <c r="B494" s="65" t="s">
        <v>39</v>
      </c>
      <c r="C494" s="77" t="s">
        <v>104</v>
      </c>
      <c r="D494" s="77" t="s">
        <v>1116</v>
      </c>
      <c r="E494" s="77" t="s">
        <v>1117</v>
      </c>
      <c r="F494" s="77" t="s">
        <v>449</v>
      </c>
      <c r="G494" s="75" t="s">
        <v>425</v>
      </c>
      <c r="H494" s="75"/>
      <c r="I494" s="75"/>
      <c r="J494" s="75"/>
      <c r="K494" s="77" t="s">
        <v>426</v>
      </c>
      <c r="L494" s="89"/>
    </row>
    <row r="495" customFormat="1" ht="15.75" spans="1:12">
      <c r="A495" s="64">
        <v>234</v>
      </c>
      <c r="B495" s="65" t="s">
        <v>39</v>
      </c>
      <c r="C495" s="77" t="s">
        <v>104</v>
      </c>
      <c r="D495" s="77" t="s">
        <v>1118</v>
      </c>
      <c r="E495" s="77" t="s">
        <v>1119</v>
      </c>
      <c r="F495" s="77" t="s">
        <v>1120</v>
      </c>
      <c r="G495" s="75" t="s">
        <v>425</v>
      </c>
      <c r="H495" s="75"/>
      <c r="I495" s="75"/>
      <c r="J495" s="75"/>
      <c r="K495" s="77" t="s">
        <v>426</v>
      </c>
      <c r="L495" s="89"/>
    </row>
    <row r="496" customFormat="1" ht="15.75" spans="1:12">
      <c r="A496" s="64">
        <v>235</v>
      </c>
      <c r="B496" s="65" t="s">
        <v>39</v>
      </c>
      <c r="C496" s="77" t="s">
        <v>104</v>
      </c>
      <c r="D496" s="77" t="s">
        <v>1121</v>
      </c>
      <c r="E496" s="77" t="s">
        <v>1122</v>
      </c>
      <c r="F496" s="77" t="s">
        <v>449</v>
      </c>
      <c r="G496" s="75" t="s">
        <v>425</v>
      </c>
      <c r="H496" s="75"/>
      <c r="I496" s="75"/>
      <c r="J496" s="75"/>
      <c r="K496" s="77" t="s">
        <v>426</v>
      </c>
      <c r="L496" s="89"/>
    </row>
    <row r="497" customFormat="1" ht="15.75" spans="1:12">
      <c r="A497" s="64">
        <v>236</v>
      </c>
      <c r="B497" s="65" t="s">
        <v>39</v>
      </c>
      <c r="C497" s="77" t="s">
        <v>104</v>
      </c>
      <c r="D497" s="77" t="s">
        <v>1123</v>
      </c>
      <c r="E497" s="77" t="s">
        <v>1124</v>
      </c>
      <c r="F497" s="77" t="s">
        <v>444</v>
      </c>
      <c r="G497" s="75" t="s">
        <v>425</v>
      </c>
      <c r="H497" s="75"/>
      <c r="I497" s="75"/>
      <c r="J497" s="75"/>
      <c r="K497" s="77" t="s">
        <v>426</v>
      </c>
      <c r="L497" s="89"/>
    </row>
    <row r="498" customFormat="1" ht="15.75" spans="1:12">
      <c r="A498" s="64">
        <v>237</v>
      </c>
      <c r="B498" s="65" t="s">
        <v>39</v>
      </c>
      <c r="C498" s="77" t="s">
        <v>104</v>
      </c>
      <c r="D498" s="77" t="s">
        <v>1125</v>
      </c>
      <c r="E498" s="77" t="s">
        <v>1126</v>
      </c>
      <c r="F498" s="77" t="s">
        <v>449</v>
      </c>
      <c r="G498" s="75" t="s">
        <v>425</v>
      </c>
      <c r="H498" s="75"/>
      <c r="I498" s="75"/>
      <c r="J498" s="75"/>
      <c r="K498" s="77" t="s">
        <v>426</v>
      </c>
      <c r="L498" s="89"/>
    </row>
    <row r="499" customFormat="1" ht="15.75" spans="1:12">
      <c r="A499" s="64">
        <v>238</v>
      </c>
      <c r="B499" s="65" t="s">
        <v>39</v>
      </c>
      <c r="C499" s="77" t="s">
        <v>104</v>
      </c>
      <c r="D499" s="77" t="s">
        <v>1127</v>
      </c>
      <c r="E499" s="77" t="s">
        <v>1128</v>
      </c>
      <c r="F499" s="77" t="s">
        <v>449</v>
      </c>
      <c r="G499" s="75" t="s">
        <v>425</v>
      </c>
      <c r="H499" s="75"/>
      <c r="I499" s="75"/>
      <c r="J499" s="75"/>
      <c r="K499" s="77" t="s">
        <v>426</v>
      </c>
      <c r="L499" s="89"/>
    </row>
    <row r="500" customFormat="1" ht="15.75" spans="1:12">
      <c r="A500" s="64">
        <v>239</v>
      </c>
      <c r="B500" s="65" t="s">
        <v>39</v>
      </c>
      <c r="C500" s="77" t="s">
        <v>104</v>
      </c>
      <c r="D500" s="77" t="s">
        <v>1129</v>
      </c>
      <c r="E500" s="77" t="s">
        <v>1130</v>
      </c>
      <c r="F500" s="77" t="s">
        <v>449</v>
      </c>
      <c r="G500" s="75" t="s">
        <v>425</v>
      </c>
      <c r="H500" s="75"/>
      <c r="I500" s="75"/>
      <c r="J500" s="75"/>
      <c r="K500" s="77" t="s">
        <v>426</v>
      </c>
      <c r="L500" s="89"/>
    </row>
    <row r="501" customFormat="1" ht="15.75" spans="1:12">
      <c r="A501" s="64">
        <v>240</v>
      </c>
      <c r="B501" s="65" t="s">
        <v>39</v>
      </c>
      <c r="C501" s="77" t="s">
        <v>104</v>
      </c>
      <c r="D501" s="77" t="s">
        <v>1131</v>
      </c>
      <c r="E501" s="77" t="s">
        <v>1132</v>
      </c>
      <c r="F501" s="77" t="s">
        <v>449</v>
      </c>
      <c r="G501" s="75" t="s">
        <v>425</v>
      </c>
      <c r="H501" s="75"/>
      <c r="I501" s="75"/>
      <c r="J501" s="75"/>
      <c r="K501" s="77" t="s">
        <v>426</v>
      </c>
      <c r="L501" s="89"/>
    </row>
    <row r="502" customFormat="1" ht="15.75" spans="1:12">
      <c r="A502" s="64">
        <v>241</v>
      </c>
      <c r="B502" s="65" t="s">
        <v>39</v>
      </c>
      <c r="C502" s="77" t="s">
        <v>104</v>
      </c>
      <c r="D502" s="77" t="s">
        <v>1133</v>
      </c>
      <c r="E502" s="77" t="s">
        <v>1134</v>
      </c>
      <c r="F502" s="77" t="s">
        <v>449</v>
      </c>
      <c r="G502" s="75" t="s">
        <v>425</v>
      </c>
      <c r="H502" s="75"/>
      <c r="I502" s="75"/>
      <c r="J502" s="75"/>
      <c r="K502" s="77" t="s">
        <v>426</v>
      </c>
      <c r="L502" s="89"/>
    </row>
    <row r="503" customFormat="1" ht="15.75" spans="1:12">
      <c r="A503" s="64">
        <v>242</v>
      </c>
      <c r="B503" s="65" t="s">
        <v>39</v>
      </c>
      <c r="C503" s="77" t="s">
        <v>104</v>
      </c>
      <c r="D503" s="77" t="s">
        <v>1135</v>
      </c>
      <c r="E503" s="77" t="s">
        <v>1136</v>
      </c>
      <c r="F503" s="77" t="s">
        <v>449</v>
      </c>
      <c r="G503" s="75" t="s">
        <v>425</v>
      </c>
      <c r="H503" s="75"/>
      <c r="I503" s="75"/>
      <c r="J503" s="75"/>
      <c r="K503" s="77" t="s">
        <v>426</v>
      </c>
      <c r="L503" s="89"/>
    </row>
    <row r="504" s="93" customFormat="1" ht="15.75" spans="1:12">
      <c r="A504" s="64">
        <v>243</v>
      </c>
      <c r="B504" s="65" t="s">
        <v>39</v>
      </c>
      <c r="C504" s="75" t="s">
        <v>104</v>
      </c>
      <c r="D504" s="75" t="s">
        <v>1137</v>
      </c>
      <c r="E504" s="75" t="s">
        <v>1138</v>
      </c>
      <c r="F504" s="75" t="s">
        <v>444</v>
      </c>
      <c r="G504" s="75" t="s">
        <v>425</v>
      </c>
      <c r="H504" s="75"/>
      <c r="I504" s="75"/>
      <c r="J504" s="75"/>
      <c r="K504" s="77" t="s">
        <v>465</v>
      </c>
      <c r="L504" s="106"/>
    </row>
    <row r="505" s="93" customFormat="1" ht="15.75" spans="1:12">
      <c r="A505" s="64">
        <v>244</v>
      </c>
      <c r="B505" s="65" t="s">
        <v>39</v>
      </c>
      <c r="C505" s="75" t="s">
        <v>104</v>
      </c>
      <c r="D505" s="75" t="s">
        <v>1139</v>
      </c>
      <c r="E505" s="75" t="s">
        <v>1140</v>
      </c>
      <c r="F505" s="75" t="s">
        <v>444</v>
      </c>
      <c r="G505" s="75" t="s">
        <v>425</v>
      </c>
      <c r="H505" s="75"/>
      <c r="I505" s="75"/>
      <c r="J505" s="75"/>
      <c r="K505" s="77" t="s">
        <v>465</v>
      </c>
      <c r="L505" s="106"/>
    </row>
    <row r="506" s="93" customFormat="1" ht="15.75" spans="1:12">
      <c r="A506" s="64">
        <v>245</v>
      </c>
      <c r="B506" s="65" t="s">
        <v>39</v>
      </c>
      <c r="C506" s="75" t="s">
        <v>104</v>
      </c>
      <c r="D506" s="75" t="s">
        <v>1141</v>
      </c>
      <c r="E506" s="75" t="s">
        <v>1142</v>
      </c>
      <c r="F506" s="75" t="s">
        <v>444</v>
      </c>
      <c r="G506" s="75" t="s">
        <v>425</v>
      </c>
      <c r="H506" s="75"/>
      <c r="I506" s="75"/>
      <c r="J506" s="75"/>
      <c r="K506" s="77" t="s">
        <v>465</v>
      </c>
      <c r="L506" s="106"/>
    </row>
    <row r="507" s="93" customFormat="1" ht="15.75" spans="1:12">
      <c r="A507" s="64">
        <v>246</v>
      </c>
      <c r="B507" s="65" t="s">
        <v>39</v>
      </c>
      <c r="C507" s="75" t="s">
        <v>104</v>
      </c>
      <c r="D507" s="75" t="s">
        <v>1143</v>
      </c>
      <c r="E507" s="75" t="s">
        <v>1144</v>
      </c>
      <c r="F507" s="75" t="s">
        <v>1145</v>
      </c>
      <c r="G507" s="75" t="s">
        <v>425</v>
      </c>
      <c r="H507" s="75"/>
      <c r="I507" s="75"/>
      <c r="J507" s="75"/>
      <c r="K507" s="77" t="s">
        <v>465</v>
      </c>
      <c r="L507" s="106"/>
    </row>
    <row r="508" s="93" customFormat="1" ht="15.75" spans="1:12">
      <c r="A508" s="64">
        <v>247</v>
      </c>
      <c r="B508" s="65" t="s">
        <v>39</v>
      </c>
      <c r="C508" s="75" t="s">
        <v>104</v>
      </c>
      <c r="D508" s="75" t="s">
        <v>1146</v>
      </c>
      <c r="E508" s="75" t="s">
        <v>1147</v>
      </c>
      <c r="F508" s="75" t="s">
        <v>1148</v>
      </c>
      <c r="G508" s="75" t="s">
        <v>425</v>
      </c>
      <c r="H508" s="75"/>
      <c r="I508" s="75"/>
      <c r="J508" s="75"/>
      <c r="K508" s="77" t="s">
        <v>465</v>
      </c>
      <c r="L508" s="106"/>
    </row>
    <row r="509" s="93" customFormat="1" ht="15.75" spans="1:12">
      <c r="A509" s="64">
        <v>248</v>
      </c>
      <c r="B509" s="65" t="s">
        <v>39</v>
      </c>
      <c r="C509" s="75" t="s">
        <v>104</v>
      </c>
      <c r="D509" s="75" t="s">
        <v>1149</v>
      </c>
      <c r="E509" s="75" t="s">
        <v>1150</v>
      </c>
      <c r="F509" s="75" t="s">
        <v>1145</v>
      </c>
      <c r="G509" s="75" t="s">
        <v>425</v>
      </c>
      <c r="H509" s="75"/>
      <c r="I509" s="75"/>
      <c r="J509" s="75"/>
      <c r="K509" s="77" t="s">
        <v>465</v>
      </c>
      <c r="L509" s="106"/>
    </row>
    <row r="510" s="93" customFormat="1" ht="31.5" spans="1:12">
      <c r="A510" s="64">
        <v>249</v>
      </c>
      <c r="B510" s="65" t="s">
        <v>39</v>
      </c>
      <c r="C510" s="75" t="s">
        <v>104</v>
      </c>
      <c r="D510" s="75" t="s">
        <v>1151</v>
      </c>
      <c r="E510" s="75" t="s">
        <v>1152</v>
      </c>
      <c r="F510" s="75" t="s">
        <v>1153</v>
      </c>
      <c r="G510" s="75" t="s">
        <v>425</v>
      </c>
      <c r="H510" s="75"/>
      <c r="I510" s="75"/>
      <c r="J510" s="75"/>
      <c r="K510" s="77" t="s">
        <v>465</v>
      </c>
      <c r="L510" s="106"/>
    </row>
    <row r="511" s="93" customFormat="1" ht="15.75" spans="1:12">
      <c r="A511" s="64">
        <v>250</v>
      </c>
      <c r="B511" s="65" t="s">
        <v>39</v>
      </c>
      <c r="C511" s="75" t="s">
        <v>104</v>
      </c>
      <c r="D511" s="75" t="s">
        <v>1154</v>
      </c>
      <c r="E511" s="75" t="s">
        <v>1155</v>
      </c>
      <c r="F511" s="75" t="s">
        <v>449</v>
      </c>
      <c r="G511" s="75" t="s">
        <v>425</v>
      </c>
      <c r="H511" s="75"/>
      <c r="I511" s="75"/>
      <c r="J511" s="75"/>
      <c r="K511" s="77" t="s">
        <v>465</v>
      </c>
      <c r="L511" s="75"/>
    </row>
    <row r="512" s="93" customFormat="1" ht="15.75" spans="1:12">
      <c r="A512" s="64">
        <v>251</v>
      </c>
      <c r="B512" s="65" t="s">
        <v>39</v>
      </c>
      <c r="C512" s="75" t="s">
        <v>104</v>
      </c>
      <c r="D512" s="75" t="s">
        <v>1156</v>
      </c>
      <c r="E512" s="75" t="s">
        <v>1157</v>
      </c>
      <c r="F512" s="75" t="s">
        <v>449</v>
      </c>
      <c r="G512" s="75" t="s">
        <v>425</v>
      </c>
      <c r="H512" s="75"/>
      <c r="I512" s="75"/>
      <c r="J512" s="75"/>
      <c r="K512" s="77" t="s">
        <v>465</v>
      </c>
      <c r="L512" s="75"/>
    </row>
    <row r="513" s="93" customFormat="1" ht="15.75" spans="1:12">
      <c r="A513" s="64">
        <v>252</v>
      </c>
      <c r="B513" s="65" t="s">
        <v>39</v>
      </c>
      <c r="C513" s="75" t="s">
        <v>104</v>
      </c>
      <c r="D513" s="75" t="s">
        <v>1158</v>
      </c>
      <c r="E513" s="75" t="s">
        <v>1159</v>
      </c>
      <c r="F513" s="75" t="s">
        <v>1160</v>
      </c>
      <c r="G513" s="75" t="s">
        <v>425</v>
      </c>
      <c r="H513" s="75"/>
      <c r="I513" s="75"/>
      <c r="J513" s="75"/>
      <c r="K513" s="77" t="s">
        <v>465</v>
      </c>
      <c r="L513" s="75"/>
    </row>
    <row r="514" s="93" customFormat="1" ht="15.75" spans="1:12">
      <c r="A514" s="64">
        <v>253</v>
      </c>
      <c r="B514" s="65" t="s">
        <v>39</v>
      </c>
      <c r="C514" s="75" t="s">
        <v>104</v>
      </c>
      <c r="D514" s="75" t="s">
        <v>1161</v>
      </c>
      <c r="E514" s="75" t="s">
        <v>1162</v>
      </c>
      <c r="F514" s="75" t="s">
        <v>1160</v>
      </c>
      <c r="G514" s="75" t="s">
        <v>425</v>
      </c>
      <c r="H514" s="75"/>
      <c r="I514" s="75"/>
      <c r="J514" s="75"/>
      <c r="K514" s="77" t="s">
        <v>465</v>
      </c>
      <c r="L514" s="75"/>
    </row>
    <row r="515" s="93" customFormat="1" ht="15.75" spans="1:12">
      <c r="A515" s="64">
        <v>254</v>
      </c>
      <c r="B515" s="65" t="s">
        <v>39</v>
      </c>
      <c r="C515" s="75" t="s">
        <v>104</v>
      </c>
      <c r="D515" s="75" t="s">
        <v>1163</v>
      </c>
      <c r="E515" s="75" t="s">
        <v>1164</v>
      </c>
      <c r="F515" s="75" t="s">
        <v>714</v>
      </c>
      <c r="G515" s="75" t="s">
        <v>425</v>
      </c>
      <c r="H515" s="75"/>
      <c r="I515" s="75"/>
      <c r="J515" s="75"/>
      <c r="K515" s="77" t="s">
        <v>465</v>
      </c>
      <c r="L515" s="75"/>
    </row>
    <row r="516" s="93" customFormat="1" ht="15.75" spans="1:12">
      <c r="A516" s="64">
        <v>255</v>
      </c>
      <c r="B516" s="65" t="s">
        <v>39</v>
      </c>
      <c r="C516" s="75" t="s">
        <v>104</v>
      </c>
      <c r="D516" s="75" t="s">
        <v>1165</v>
      </c>
      <c r="E516" s="75" t="s">
        <v>1166</v>
      </c>
      <c r="F516" s="75" t="s">
        <v>1160</v>
      </c>
      <c r="G516" s="75" t="s">
        <v>425</v>
      </c>
      <c r="H516" s="75"/>
      <c r="I516" s="75"/>
      <c r="J516" s="75"/>
      <c r="K516" s="77" t="s">
        <v>465</v>
      </c>
      <c r="L516" s="75"/>
    </row>
    <row r="517" s="93" customFormat="1" ht="15.75" spans="1:12">
      <c r="A517" s="64">
        <v>256</v>
      </c>
      <c r="B517" s="65" t="s">
        <v>39</v>
      </c>
      <c r="C517" s="75" t="s">
        <v>104</v>
      </c>
      <c r="D517" s="75" t="s">
        <v>1167</v>
      </c>
      <c r="E517" s="75" t="s">
        <v>1168</v>
      </c>
      <c r="F517" s="75" t="s">
        <v>520</v>
      </c>
      <c r="G517" s="75" t="s">
        <v>425</v>
      </c>
      <c r="H517" s="75"/>
      <c r="I517" s="75"/>
      <c r="J517" s="75"/>
      <c r="K517" s="77" t="s">
        <v>465</v>
      </c>
      <c r="L517" s="75"/>
    </row>
    <row r="518" s="93" customFormat="1" ht="15.75" spans="1:12">
      <c r="A518" s="64">
        <v>257</v>
      </c>
      <c r="B518" s="65" t="s">
        <v>39</v>
      </c>
      <c r="C518" s="75" t="s">
        <v>104</v>
      </c>
      <c r="D518" s="75" t="s">
        <v>1169</v>
      </c>
      <c r="E518" s="75" t="s">
        <v>1170</v>
      </c>
      <c r="F518" s="75" t="s">
        <v>1171</v>
      </c>
      <c r="G518" s="75" t="s">
        <v>425</v>
      </c>
      <c r="H518" s="75"/>
      <c r="I518" s="75"/>
      <c r="J518" s="75"/>
      <c r="K518" s="77" t="s">
        <v>465</v>
      </c>
      <c r="L518" s="75"/>
    </row>
    <row r="519" s="93" customFormat="1" ht="15.75" spans="1:12">
      <c r="A519" s="64">
        <v>258</v>
      </c>
      <c r="B519" s="65" t="s">
        <v>39</v>
      </c>
      <c r="C519" s="75" t="s">
        <v>104</v>
      </c>
      <c r="D519" s="75" t="s">
        <v>1172</v>
      </c>
      <c r="E519" s="75" t="s">
        <v>1173</v>
      </c>
      <c r="F519" s="75" t="s">
        <v>444</v>
      </c>
      <c r="G519" s="75" t="s">
        <v>425</v>
      </c>
      <c r="H519" s="75"/>
      <c r="I519" s="75"/>
      <c r="J519" s="75"/>
      <c r="K519" s="77" t="s">
        <v>465</v>
      </c>
      <c r="L519" s="75"/>
    </row>
    <row r="520" s="53" customFormat="1" ht="15.75" spans="1:12">
      <c r="A520" s="64">
        <v>259</v>
      </c>
      <c r="B520" s="65" t="s">
        <v>39</v>
      </c>
      <c r="C520" s="75" t="s">
        <v>104</v>
      </c>
      <c r="D520" s="130" t="s">
        <v>1174</v>
      </c>
      <c r="E520" s="75" t="s">
        <v>1175</v>
      </c>
      <c r="F520" s="130" t="s">
        <v>1176</v>
      </c>
      <c r="G520" s="75" t="s">
        <v>425</v>
      </c>
      <c r="H520" s="75"/>
      <c r="I520" s="75"/>
      <c r="J520" s="75"/>
      <c r="K520" s="77" t="s">
        <v>465</v>
      </c>
      <c r="L520" s="75"/>
    </row>
    <row r="521" s="93" customFormat="1" ht="15.75" spans="1:12">
      <c r="A521" s="64">
        <v>260</v>
      </c>
      <c r="B521" s="65" t="s">
        <v>39</v>
      </c>
      <c r="C521" s="75" t="s">
        <v>104</v>
      </c>
      <c r="D521" s="75" t="s">
        <v>1177</v>
      </c>
      <c r="E521" s="75" t="s">
        <v>1178</v>
      </c>
      <c r="F521" s="75" t="s">
        <v>444</v>
      </c>
      <c r="G521" s="75" t="s">
        <v>425</v>
      </c>
      <c r="H521" s="75"/>
      <c r="I521" s="75"/>
      <c r="J521" s="75"/>
      <c r="K521" s="77" t="s">
        <v>465</v>
      </c>
      <c r="L521" s="75"/>
    </row>
    <row r="522" s="93" customFormat="1" ht="15.75" spans="1:12">
      <c r="A522" s="64">
        <v>261</v>
      </c>
      <c r="B522" s="65" t="s">
        <v>39</v>
      </c>
      <c r="C522" s="75" t="s">
        <v>104</v>
      </c>
      <c r="D522" s="75" t="s">
        <v>1179</v>
      </c>
      <c r="E522" s="75" t="s">
        <v>1180</v>
      </c>
      <c r="F522" s="75" t="s">
        <v>444</v>
      </c>
      <c r="G522" s="75" t="s">
        <v>425</v>
      </c>
      <c r="H522" s="75"/>
      <c r="I522" s="75"/>
      <c r="J522" s="75"/>
      <c r="K522" s="77" t="s">
        <v>465</v>
      </c>
      <c r="L522" s="75"/>
    </row>
    <row r="523" customFormat="1" ht="15.75" customHeight="1" spans="1:13">
      <c r="A523" s="64">
        <v>262</v>
      </c>
      <c r="B523" s="65" t="s">
        <v>39</v>
      </c>
      <c r="C523" s="115" t="s">
        <v>104</v>
      </c>
      <c r="D523" s="115" t="s">
        <v>1181</v>
      </c>
      <c r="E523" s="115" t="s">
        <v>1182</v>
      </c>
      <c r="F523" s="115" t="s">
        <v>1183</v>
      </c>
      <c r="G523" s="115" t="s">
        <v>425</v>
      </c>
      <c r="H523" s="116"/>
      <c r="I523" s="116"/>
      <c r="J523" s="116"/>
      <c r="K523" s="82" t="s">
        <v>511</v>
      </c>
      <c r="L523" s="115"/>
      <c r="M523" s="118"/>
    </row>
    <row r="524" customFormat="1" ht="15.75" customHeight="1" spans="1:13">
      <c r="A524" s="64">
        <v>263</v>
      </c>
      <c r="B524" s="65" t="s">
        <v>39</v>
      </c>
      <c r="C524" s="115" t="s">
        <v>104</v>
      </c>
      <c r="D524" s="115" t="s">
        <v>1184</v>
      </c>
      <c r="E524" s="115" t="s">
        <v>1185</v>
      </c>
      <c r="F524" s="115" t="s">
        <v>1186</v>
      </c>
      <c r="G524" s="115" t="s">
        <v>425</v>
      </c>
      <c r="H524" s="116"/>
      <c r="I524" s="116"/>
      <c r="J524" s="116"/>
      <c r="K524" s="82" t="s">
        <v>511</v>
      </c>
      <c r="L524" s="115"/>
      <c r="M524" s="118"/>
    </row>
    <row r="525" customFormat="1" ht="15.75" customHeight="1" spans="1:13">
      <c r="A525" s="64">
        <v>264</v>
      </c>
      <c r="B525" s="65" t="s">
        <v>39</v>
      </c>
      <c r="C525" s="115" t="s">
        <v>104</v>
      </c>
      <c r="D525" s="115" t="s">
        <v>1187</v>
      </c>
      <c r="E525" s="115" t="s">
        <v>1188</v>
      </c>
      <c r="F525" s="115" t="s">
        <v>1189</v>
      </c>
      <c r="G525" s="115" t="s">
        <v>425</v>
      </c>
      <c r="H525" s="116"/>
      <c r="I525" s="116"/>
      <c r="J525" s="116"/>
      <c r="K525" s="82" t="s">
        <v>511</v>
      </c>
      <c r="L525" s="115"/>
      <c r="M525" s="118"/>
    </row>
    <row r="526" customFormat="1" ht="15.75" customHeight="1" spans="1:13">
      <c r="A526" s="64">
        <v>265</v>
      </c>
      <c r="B526" s="65" t="s">
        <v>39</v>
      </c>
      <c r="C526" s="115" t="s">
        <v>104</v>
      </c>
      <c r="D526" s="115" t="s">
        <v>1190</v>
      </c>
      <c r="E526" s="115" t="s">
        <v>1191</v>
      </c>
      <c r="F526" s="115" t="s">
        <v>1186</v>
      </c>
      <c r="G526" s="115" t="s">
        <v>425</v>
      </c>
      <c r="H526" s="116"/>
      <c r="I526" s="116"/>
      <c r="J526" s="116"/>
      <c r="K526" s="82" t="s">
        <v>511</v>
      </c>
      <c r="L526" s="115"/>
      <c r="M526" s="118"/>
    </row>
    <row r="527" customFormat="1" ht="15.75" customHeight="1" spans="1:13">
      <c r="A527" s="64">
        <v>266</v>
      </c>
      <c r="B527" s="65" t="s">
        <v>39</v>
      </c>
      <c r="C527" s="115" t="s">
        <v>104</v>
      </c>
      <c r="D527" s="115" t="s">
        <v>1192</v>
      </c>
      <c r="E527" s="115" t="s">
        <v>1193</v>
      </c>
      <c r="F527" s="115" t="s">
        <v>1186</v>
      </c>
      <c r="G527" s="115" t="s">
        <v>425</v>
      </c>
      <c r="H527" s="116"/>
      <c r="I527" s="116"/>
      <c r="J527" s="116"/>
      <c r="K527" s="82" t="s">
        <v>511</v>
      </c>
      <c r="L527" s="115"/>
      <c r="M527" s="118"/>
    </row>
    <row r="528" customFormat="1" ht="15.75" customHeight="1" spans="1:13">
      <c r="A528" s="64">
        <v>267</v>
      </c>
      <c r="B528" s="65" t="s">
        <v>39</v>
      </c>
      <c r="C528" s="115" t="s">
        <v>104</v>
      </c>
      <c r="D528" s="131" t="s">
        <v>1194</v>
      </c>
      <c r="E528" s="115" t="s">
        <v>1195</v>
      </c>
      <c r="F528" s="131" t="s">
        <v>1196</v>
      </c>
      <c r="G528" s="115" t="s">
        <v>425</v>
      </c>
      <c r="H528" s="116"/>
      <c r="I528" s="116"/>
      <c r="J528" s="116"/>
      <c r="K528" s="82" t="s">
        <v>511</v>
      </c>
      <c r="L528" s="115"/>
      <c r="M528" s="118"/>
    </row>
    <row r="529" customFormat="1" ht="15.75" customHeight="1" spans="1:13">
      <c r="A529" s="64">
        <v>268</v>
      </c>
      <c r="B529" s="65" t="s">
        <v>39</v>
      </c>
      <c r="C529" s="115" t="s">
        <v>104</v>
      </c>
      <c r="D529" s="115" t="s">
        <v>1197</v>
      </c>
      <c r="E529" s="115" t="s">
        <v>1198</v>
      </c>
      <c r="F529" s="115" t="s">
        <v>1186</v>
      </c>
      <c r="G529" s="115" t="s">
        <v>425</v>
      </c>
      <c r="H529" s="116"/>
      <c r="I529" s="116"/>
      <c r="J529" s="116"/>
      <c r="K529" s="82" t="s">
        <v>511</v>
      </c>
      <c r="L529" s="115"/>
      <c r="M529" s="118"/>
    </row>
    <row r="530" customFormat="1" ht="15.75" customHeight="1" spans="1:13">
      <c r="A530" s="64">
        <v>269</v>
      </c>
      <c r="B530" s="65" t="s">
        <v>39</v>
      </c>
      <c r="C530" s="115" t="s">
        <v>104</v>
      </c>
      <c r="D530" s="131" t="s">
        <v>1199</v>
      </c>
      <c r="E530" s="115" t="s">
        <v>1200</v>
      </c>
      <c r="F530" s="115" t="s">
        <v>523</v>
      </c>
      <c r="G530" s="115" t="s">
        <v>425</v>
      </c>
      <c r="H530" s="116"/>
      <c r="I530" s="116"/>
      <c r="J530" s="116"/>
      <c r="K530" s="82" t="s">
        <v>511</v>
      </c>
      <c r="L530" s="115"/>
      <c r="M530" s="118"/>
    </row>
    <row r="531" customFormat="1" ht="15.75" customHeight="1" spans="1:13">
      <c r="A531" s="64">
        <v>270</v>
      </c>
      <c r="B531" s="65" t="s">
        <v>39</v>
      </c>
      <c r="C531" s="115" t="s">
        <v>104</v>
      </c>
      <c r="D531" s="131" t="s">
        <v>1201</v>
      </c>
      <c r="E531" s="132" t="s">
        <v>1202</v>
      </c>
      <c r="F531" s="132" t="s">
        <v>1203</v>
      </c>
      <c r="G531" s="115" t="s">
        <v>425</v>
      </c>
      <c r="H531" s="116"/>
      <c r="I531" s="116"/>
      <c r="J531" s="116"/>
      <c r="K531" s="82" t="s">
        <v>511</v>
      </c>
      <c r="L531" s="115"/>
      <c r="M531" s="118"/>
    </row>
    <row r="532" customFormat="1" ht="15.75" customHeight="1" spans="1:13">
      <c r="A532" s="64">
        <v>271</v>
      </c>
      <c r="B532" s="65" t="s">
        <v>39</v>
      </c>
      <c r="C532" s="115" t="s">
        <v>104</v>
      </c>
      <c r="D532" s="132" t="s">
        <v>1204</v>
      </c>
      <c r="E532" s="133" t="s">
        <v>1202</v>
      </c>
      <c r="F532" s="133" t="s">
        <v>1205</v>
      </c>
      <c r="G532" s="115" t="s">
        <v>425</v>
      </c>
      <c r="H532" s="116"/>
      <c r="I532" s="116"/>
      <c r="J532" s="116"/>
      <c r="K532" s="82" t="s">
        <v>511</v>
      </c>
      <c r="L532" s="115"/>
      <c r="M532" s="118"/>
    </row>
    <row r="533" customFormat="1" ht="15.75" customHeight="1" spans="1:13">
      <c r="A533" s="64">
        <v>272</v>
      </c>
      <c r="B533" s="65" t="s">
        <v>39</v>
      </c>
      <c r="C533" s="115" t="s">
        <v>104</v>
      </c>
      <c r="D533" s="115" t="s">
        <v>1206</v>
      </c>
      <c r="E533" s="115" t="s">
        <v>1207</v>
      </c>
      <c r="F533" s="115" t="s">
        <v>1186</v>
      </c>
      <c r="G533" s="115" t="s">
        <v>425</v>
      </c>
      <c r="H533" s="116"/>
      <c r="I533" s="116"/>
      <c r="J533" s="116"/>
      <c r="K533" s="82" t="s">
        <v>511</v>
      </c>
      <c r="L533" s="115"/>
      <c r="M533" s="118"/>
    </row>
    <row r="534" customFormat="1" ht="15.75" customHeight="1" spans="1:13">
      <c r="A534" s="64">
        <v>273</v>
      </c>
      <c r="B534" s="65" t="s">
        <v>39</v>
      </c>
      <c r="C534" s="115" t="s">
        <v>104</v>
      </c>
      <c r="D534" s="115" t="s">
        <v>1208</v>
      </c>
      <c r="E534" s="115" t="s">
        <v>1209</v>
      </c>
      <c r="F534" s="115" t="s">
        <v>523</v>
      </c>
      <c r="G534" s="115" t="s">
        <v>425</v>
      </c>
      <c r="H534" s="116"/>
      <c r="I534" s="116"/>
      <c r="J534" s="116"/>
      <c r="K534" s="82" t="s">
        <v>511</v>
      </c>
      <c r="L534" s="115"/>
      <c r="M534" s="118"/>
    </row>
    <row r="535" customFormat="1" ht="15.75" customHeight="1" spans="1:13">
      <c r="A535" s="64">
        <v>274</v>
      </c>
      <c r="B535" s="65" t="s">
        <v>39</v>
      </c>
      <c r="C535" s="115" t="s">
        <v>104</v>
      </c>
      <c r="D535" s="115" t="s">
        <v>1210</v>
      </c>
      <c r="E535" s="115" t="s">
        <v>1211</v>
      </c>
      <c r="F535" s="115" t="s">
        <v>1186</v>
      </c>
      <c r="G535" s="115" t="s">
        <v>425</v>
      </c>
      <c r="H535" s="116"/>
      <c r="I535" s="116"/>
      <c r="J535" s="116"/>
      <c r="K535" s="82" t="s">
        <v>511</v>
      </c>
      <c r="L535" s="115"/>
      <c r="M535" s="118"/>
    </row>
    <row r="536" customFormat="1" ht="15.75" customHeight="1" spans="1:13">
      <c r="A536" s="64">
        <v>275</v>
      </c>
      <c r="B536" s="65" t="s">
        <v>39</v>
      </c>
      <c r="C536" s="115" t="s">
        <v>104</v>
      </c>
      <c r="D536" s="115" t="s">
        <v>1212</v>
      </c>
      <c r="E536" s="115" t="s">
        <v>1213</v>
      </c>
      <c r="F536" s="115" t="s">
        <v>523</v>
      </c>
      <c r="G536" s="115" t="s">
        <v>425</v>
      </c>
      <c r="H536" s="116"/>
      <c r="I536" s="116"/>
      <c r="J536" s="116"/>
      <c r="K536" s="82" t="s">
        <v>511</v>
      </c>
      <c r="L536" s="115"/>
      <c r="M536" s="118"/>
    </row>
    <row r="537" customFormat="1" ht="15.75" customHeight="1" spans="1:13">
      <c r="A537" s="64">
        <v>276</v>
      </c>
      <c r="B537" s="65" t="s">
        <v>39</v>
      </c>
      <c r="C537" s="115" t="s">
        <v>104</v>
      </c>
      <c r="D537" s="115" t="s">
        <v>1214</v>
      </c>
      <c r="E537" s="115" t="s">
        <v>1215</v>
      </c>
      <c r="F537" s="115" t="s">
        <v>523</v>
      </c>
      <c r="G537" s="115" t="s">
        <v>425</v>
      </c>
      <c r="H537" s="116"/>
      <c r="I537" s="116"/>
      <c r="J537" s="116"/>
      <c r="K537" s="82" t="s">
        <v>511</v>
      </c>
      <c r="L537" s="115"/>
      <c r="M537" s="118"/>
    </row>
    <row r="538" customFormat="1" ht="15.75" customHeight="1" spans="1:13">
      <c r="A538" s="64">
        <v>277</v>
      </c>
      <c r="B538" s="65" t="s">
        <v>39</v>
      </c>
      <c r="C538" s="115" t="s">
        <v>104</v>
      </c>
      <c r="D538" s="115" t="s">
        <v>1216</v>
      </c>
      <c r="E538" s="115" t="s">
        <v>1217</v>
      </c>
      <c r="F538" s="115" t="s">
        <v>523</v>
      </c>
      <c r="G538" s="115" t="s">
        <v>425</v>
      </c>
      <c r="H538" s="116"/>
      <c r="I538" s="116"/>
      <c r="J538" s="116"/>
      <c r="K538" s="82" t="s">
        <v>511</v>
      </c>
      <c r="L538" s="115"/>
      <c r="M538" s="118"/>
    </row>
    <row r="539" customFormat="1" ht="15.75" customHeight="1" spans="1:13">
      <c r="A539" s="64">
        <v>278</v>
      </c>
      <c r="B539" s="65" t="s">
        <v>39</v>
      </c>
      <c r="C539" s="115" t="s">
        <v>104</v>
      </c>
      <c r="D539" s="115" t="s">
        <v>1218</v>
      </c>
      <c r="E539" s="115" t="s">
        <v>1219</v>
      </c>
      <c r="F539" s="115" t="s">
        <v>523</v>
      </c>
      <c r="G539" s="115" t="s">
        <v>425</v>
      </c>
      <c r="H539" s="116"/>
      <c r="I539" s="116"/>
      <c r="J539" s="116"/>
      <c r="K539" s="82" t="s">
        <v>511</v>
      </c>
      <c r="L539" s="115"/>
      <c r="M539" s="118"/>
    </row>
    <row r="540" customFormat="1" ht="15.75" customHeight="1" spans="1:13">
      <c r="A540" s="64">
        <v>279</v>
      </c>
      <c r="B540" s="65" t="s">
        <v>39</v>
      </c>
      <c r="C540" s="115" t="s">
        <v>104</v>
      </c>
      <c r="D540" s="115" t="s">
        <v>1220</v>
      </c>
      <c r="E540" s="115" t="s">
        <v>1221</v>
      </c>
      <c r="F540" s="115" t="s">
        <v>523</v>
      </c>
      <c r="G540" s="115" t="s">
        <v>425</v>
      </c>
      <c r="H540" s="116"/>
      <c r="I540" s="116"/>
      <c r="J540" s="116"/>
      <c r="K540" s="82" t="s">
        <v>511</v>
      </c>
      <c r="L540" s="115"/>
      <c r="M540" s="118"/>
    </row>
    <row r="541" customFormat="1" ht="15.75" customHeight="1" spans="1:13">
      <c r="A541" s="64">
        <v>280</v>
      </c>
      <c r="B541" s="65" t="s">
        <v>39</v>
      </c>
      <c r="C541" s="115" t="s">
        <v>104</v>
      </c>
      <c r="D541" s="115" t="s">
        <v>1222</v>
      </c>
      <c r="E541" s="115" t="s">
        <v>1223</v>
      </c>
      <c r="F541" s="115" t="s">
        <v>1186</v>
      </c>
      <c r="G541" s="115" t="s">
        <v>425</v>
      </c>
      <c r="H541" s="116"/>
      <c r="I541" s="116"/>
      <c r="J541" s="116"/>
      <c r="K541" s="82" t="s">
        <v>511</v>
      </c>
      <c r="L541" s="115"/>
      <c r="M541" s="118"/>
    </row>
    <row r="542" customFormat="1" ht="15.75" customHeight="1" spans="1:13">
      <c r="A542" s="64">
        <v>281</v>
      </c>
      <c r="B542" s="65" t="s">
        <v>39</v>
      </c>
      <c r="C542" s="115" t="s">
        <v>104</v>
      </c>
      <c r="D542" s="115" t="s">
        <v>1224</v>
      </c>
      <c r="E542" s="115" t="s">
        <v>1225</v>
      </c>
      <c r="F542" s="115" t="s">
        <v>1186</v>
      </c>
      <c r="G542" s="115" t="s">
        <v>425</v>
      </c>
      <c r="H542" s="116"/>
      <c r="I542" s="116"/>
      <c r="J542" s="116"/>
      <c r="K542" s="82" t="s">
        <v>511</v>
      </c>
      <c r="L542" s="115"/>
      <c r="M542" s="118"/>
    </row>
    <row r="543" customFormat="1" ht="15.75" customHeight="1" spans="1:13">
      <c r="A543" s="64">
        <v>282</v>
      </c>
      <c r="B543" s="65" t="s">
        <v>39</v>
      </c>
      <c r="C543" s="115" t="s">
        <v>104</v>
      </c>
      <c r="D543" s="115" t="s">
        <v>1226</v>
      </c>
      <c r="E543" s="115" t="s">
        <v>1227</v>
      </c>
      <c r="F543" s="115" t="s">
        <v>1186</v>
      </c>
      <c r="G543" s="115" t="s">
        <v>425</v>
      </c>
      <c r="H543" s="116"/>
      <c r="I543" s="116"/>
      <c r="J543" s="116"/>
      <c r="K543" s="82" t="s">
        <v>511</v>
      </c>
      <c r="L543" s="115"/>
      <c r="M543" s="118"/>
    </row>
    <row r="544" customFormat="1" ht="15.75" customHeight="1" spans="1:13">
      <c r="A544" s="64">
        <v>283</v>
      </c>
      <c r="B544" s="65" t="s">
        <v>39</v>
      </c>
      <c r="C544" s="115" t="s">
        <v>104</v>
      </c>
      <c r="D544" s="115" t="s">
        <v>1228</v>
      </c>
      <c r="E544" s="115" t="s">
        <v>1229</v>
      </c>
      <c r="F544" s="115" t="s">
        <v>1186</v>
      </c>
      <c r="G544" s="115" t="s">
        <v>425</v>
      </c>
      <c r="H544" s="116"/>
      <c r="I544" s="116"/>
      <c r="J544" s="116"/>
      <c r="K544" s="82" t="s">
        <v>511</v>
      </c>
      <c r="L544" s="115"/>
      <c r="M544" s="118"/>
    </row>
    <row r="545" customFormat="1" ht="15.75" customHeight="1" spans="1:13">
      <c r="A545" s="64">
        <v>284</v>
      </c>
      <c r="B545" s="65" t="s">
        <v>39</v>
      </c>
      <c r="C545" s="115" t="s">
        <v>104</v>
      </c>
      <c r="D545" s="115" t="s">
        <v>1230</v>
      </c>
      <c r="E545" s="115" t="s">
        <v>1231</v>
      </c>
      <c r="F545" s="115" t="s">
        <v>1186</v>
      </c>
      <c r="G545" s="115" t="s">
        <v>425</v>
      </c>
      <c r="H545" s="116"/>
      <c r="I545" s="116"/>
      <c r="J545" s="116"/>
      <c r="K545" s="82" t="s">
        <v>511</v>
      </c>
      <c r="L545" s="115"/>
      <c r="M545" s="118"/>
    </row>
    <row r="546" customFormat="1" ht="15.75" customHeight="1" spans="1:13">
      <c r="A546" s="64">
        <v>285</v>
      </c>
      <c r="B546" s="65" t="s">
        <v>39</v>
      </c>
      <c r="C546" s="115" t="s">
        <v>104</v>
      </c>
      <c r="D546" s="115" t="s">
        <v>1232</v>
      </c>
      <c r="E546" s="115" t="s">
        <v>1233</v>
      </c>
      <c r="F546" s="115" t="s">
        <v>1186</v>
      </c>
      <c r="G546" s="115" t="s">
        <v>425</v>
      </c>
      <c r="H546" s="116"/>
      <c r="I546" s="116"/>
      <c r="J546" s="116"/>
      <c r="K546" s="82" t="s">
        <v>511</v>
      </c>
      <c r="L546" s="115"/>
      <c r="M546" s="118"/>
    </row>
    <row r="547" s="93" customFormat="1" ht="15.75" spans="1:12">
      <c r="A547" s="64">
        <v>286</v>
      </c>
      <c r="B547" s="65" t="s">
        <v>39</v>
      </c>
      <c r="C547" s="75" t="s">
        <v>104</v>
      </c>
      <c r="D547" s="66" t="s">
        <v>1234</v>
      </c>
      <c r="E547" s="66" t="s">
        <v>1235</v>
      </c>
      <c r="F547" s="66" t="s">
        <v>1236</v>
      </c>
      <c r="G547" s="66" t="s">
        <v>425</v>
      </c>
      <c r="H547" s="66"/>
      <c r="I547" s="66"/>
      <c r="J547" s="66"/>
      <c r="K547" s="66" t="s">
        <v>1237</v>
      </c>
      <c r="L547" s="75"/>
    </row>
    <row r="548" s="93" customFormat="1" ht="15.75" spans="1:12">
      <c r="A548" s="64">
        <v>287</v>
      </c>
      <c r="B548" s="65" t="s">
        <v>39</v>
      </c>
      <c r="C548" s="75" t="s">
        <v>104</v>
      </c>
      <c r="D548" s="66" t="s">
        <v>1238</v>
      </c>
      <c r="E548" s="66" t="s">
        <v>1239</v>
      </c>
      <c r="F548" s="66" t="s">
        <v>1236</v>
      </c>
      <c r="G548" s="66" t="s">
        <v>425</v>
      </c>
      <c r="H548" s="66"/>
      <c r="I548" s="66"/>
      <c r="J548" s="66"/>
      <c r="K548" s="66" t="s">
        <v>1237</v>
      </c>
      <c r="L548" s="75"/>
    </row>
    <row r="549" s="93" customFormat="1" ht="15.75" spans="1:12">
      <c r="A549" s="64">
        <v>288</v>
      </c>
      <c r="B549" s="65" t="s">
        <v>39</v>
      </c>
      <c r="C549" s="75" t="s">
        <v>104</v>
      </c>
      <c r="D549" s="66" t="s">
        <v>1240</v>
      </c>
      <c r="E549" s="66" t="s">
        <v>1241</v>
      </c>
      <c r="F549" s="66" t="s">
        <v>1236</v>
      </c>
      <c r="G549" s="66" t="s">
        <v>425</v>
      </c>
      <c r="H549" s="66"/>
      <c r="I549" s="66"/>
      <c r="J549" s="66"/>
      <c r="K549" s="66" t="s">
        <v>1237</v>
      </c>
      <c r="L549" s="75"/>
    </row>
    <row r="550" ht="15.75" spans="1:12">
      <c r="A550" s="64">
        <v>289</v>
      </c>
      <c r="B550" s="65" t="s">
        <v>39</v>
      </c>
      <c r="C550" s="75" t="s">
        <v>104</v>
      </c>
      <c r="D550" s="66" t="s">
        <v>1242</v>
      </c>
      <c r="E550" s="66" t="s">
        <v>1243</v>
      </c>
      <c r="F550" s="66" t="s">
        <v>1236</v>
      </c>
      <c r="G550" s="66" t="s">
        <v>425</v>
      </c>
      <c r="H550" s="66"/>
      <c r="I550" s="66"/>
      <c r="J550" s="66"/>
      <c r="K550" s="66" t="s">
        <v>1237</v>
      </c>
      <c r="L550" s="75"/>
    </row>
    <row r="551" ht="15.75" spans="1:12">
      <c r="A551" s="64">
        <v>290</v>
      </c>
      <c r="B551" s="65" t="s">
        <v>39</v>
      </c>
      <c r="C551" s="75" t="s">
        <v>104</v>
      </c>
      <c r="D551" s="66" t="s">
        <v>1244</v>
      </c>
      <c r="E551" s="66" t="s">
        <v>1245</v>
      </c>
      <c r="F551" s="66" t="s">
        <v>1236</v>
      </c>
      <c r="G551" s="66" t="s">
        <v>425</v>
      </c>
      <c r="H551" s="66"/>
      <c r="I551" s="66"/>
      <c r="J551" s="66"/>
      <c r="K551" s="66" t="s">
        <v>1237</v>
      </c>
      <c r="L551" s="75"/>
    </row>
    <row r="552" ht="15.75" spans="1:12">
      <c r="A552" s="64">
        <v>291</v>
      </c>
      <c r="B552" s="70" t="s">
        <v>621</v>
      </c>
      <c r="C552" s="109" t="s">
        <v>758</v>
      </c>
      <c r="D552" s="71" t="s">
        <v>1246</v>
      </c>
      <c r="E552" s="87" t="s">
        <v>1247</v>
      </c>
      <c r="F552" s="87" t="s">
        <v>1248</v>
      </c>
      <c r="G552" s="71" t="s">
        <v>425</v>
      </c>
      <c r="H552" s="71"/>
      <c r="I552" s="71"/>
      <c r="J552" s="71"/>
      <c r="K552" s="71" t="s">
        <v>77</v>
      </c>
      <c r="L552" s="109"/>
    </row>
    <row r="553" ht="15.75" spans="1:12">
      <c r="A553" s="63" t="s">
        <v>1249</v>
      </c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</row>
    <row r="554" ht="15.75" spans="1:12">
      <c r="A554" s="64">
        <v>1</v>
      </c>
      <c r="B554" s="65" t="s">
        <v>1250</v>
      </c>
      <c r="C554" s="66" t="s">
        <v>359</v>
      </c>
      <c r="D554" s="66" t="s">
        <v>1251</v>
      </c>
      <c r="E554" s="66" t="s">
        <v>1252</v>
      </c>
      <c r="F554" s="66" t="s">
        <v>444</v>
      </c>
      <c r="G554" s="66" t="s">
        <v>118</v>
      </c>
      <c r="H554" s="66"/>
      <c r="I554" s="66"/>
      <c r="J554" s="66"/>
      <c r="K554" s="82" t="s">
        <v>774</v>
      </c>
      <c r="L554" s="66"/>
    </row>
    <row r="555" ht="15.75" spans="1:12">
      <c r="A555" s="64">
        <v>2</v>
      </c>
      <c r="B555" s="76" t="s">
        <v>1250</v>
      </c>
      <c r="C555" s="66" t="s">
        <v>111</v>
      </c>
      <c r="D555" s="66" t="s">
        <v>1253</v>
      </c>
      <c r="E555" s="66" t="s">
        <v>1254</v>
      </c>
      <c r="F555" s="66" t="s">
        <v>390</v>
      </c>
      <c r="G555" s="66" t="s">
        <v>118</v>
      </c>
      <c r="H555" s="66"/>
      <c r="I555" s="66"/>
      <c r="J555" s="66"/>
      <c r="K555" s="82" t="s">
        <v>48</v>
      </c>
      <c r="L555" s="66"/>
    </row>
    <row r="556" s="52" customFormat="1" ht="15.75" spans="1:12">
      <c r="A556" s="64">
        <v>3</v>
      </c>
      <c r="B556" s="65" t="s">
        <v>1250</v>
      </c>
      <c r="C556" s="66" t="s">
        <v>111</v>
      </c>
      <c r="D556" s="66" t="s">
        <v>1255</v>
      </c>
      <c r="E556" s="66" t="s">
        <v>1256</v>
      </c>
      <c r="F556" s="66" t="s">
        <v>302</v>
      </c>
      <c r="G556" s="66" t="s">
        <v>118</v>
      </c>
      <c r="H556" s="66"/>
      <c r="I556" s="66"/>
      <c r="J556" s="66"/>
      <c r="K556" s="82" t="s">
        <v>48</v>
      </c>
      <c r="L556" s="66"/>
    </row>
    <row r="557" s="53" customFormat="1" ht="15.75" spans="1:12">
      <c r="A557" s="64">
        <v>4</v>
      </c>
      <c r="B557" s="65" t="s">
        <v>1250</v>
      </c>
      <c r="C557" s="75" t="s">
        <v>104</v>
      </c>
      <c r="D557" s="75" t="s">
        <v>1257</v>
      </c>
      <c r="E557" s="75" t="s">
        <v>1258</v>
      </c>
      <c r="F557" s="75" t="s">
        <v>1259</v>
      </c>
      <c r="G557" s="75" t="s">
        <v>425</v>
      </c>
      <c r="H557" s="75"/>
      <c r="I557" s="75"/>
      <c r="J557" s="75"/>
      <c r="K557" s="77" t="s">
        <v>426</v>
      </c>
      <c r="L557" s="75"/>
    </row>
    <row r="558" s="53" customFormat="1" ht="15.75" spans="1:12">
      <c r="A558" s="64">
        <v>5</v>
      </c>
      <c r="B558" s="65" t="s">
        <v>1250</v>
      </c>
      <c r="C558" s="75" t="s">
        <v>104</v>
      </c>
      <c r="D558" s="75" t="s">
        <v>1260</v>
      </c>
      <c r="E558" s="75" t="s">
        <v>1261</v>
      </c>
      <c r="F558" s="75" t="s">
        <v>449</v>
      </c>
      <c r="G558" s="75" t="s">
        <v>425</v>
      </c>
      <c r="H558" s="75"/>
      <c r="I558" s="75"/>
      <c r="J558" s="75"/>
      <c r="K558" s="77" t="s">
        <v>426</v>
      </c>
      <c r="L558" s="75"/>
    </row>
    <row r="559" ht="15.75" spans="1:12">
      <c r="A559" s="63" t="s">
        <v>1262</v>
      </c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</row>
    <row r="560" s="54" customFormat="1" ht="31.5" spans="1:12">
      <c r="A560" s="64">
        <v>1</v>
      </c>
      <c r="B560" s="76" t="s">
        <v>1263</v>
      </c>
      <c r="C560" s="71" t="s">
        <v>111</v>
      </c>
      <c r="D560" s="66" t="s">
        <v>1264</v>
      </c>
      <c r="E560" s="71" t="s">
        <v>1265</v>
      </c>
      <c r="F560" s="71" t="s">
        <v>1266</v>
      </c>
      <c r="G560" s="71" t="s">
        <v>118</v>
      </c>
      <c r="H560" s="71"/>
      <c r="I560" s="71"/>
      <c r="J560" s="71"/>
      <c r="K560" s="83" t="s">
        <v>77</v>
      </c>
      <c r="L560" s="71" t="s">
        <v>1267</v>
      </c>
    </row>
    <row r="561" ht="15.75" spans="1:12">
      <c r="A561" s="64">
        <v>2</v>
      </c>
      <c r="B561" s="65" t="s">
        <v>1263</v>
      </c>
      <c r="C561" s="66" t="s">
        <v>104</v>
      </c>
      <c r="D561" s="66" t="s">
        <v>1268</v>
      </c>
      <c r="E561" s="66" t="s">
        <v>1269</v>
      </c>
      <c r="F561" s="66" t="s">
        <v>449</v>
      </c>
      <c r="G561" s="66" t="s">
        <v>118</v>
      </c>
      <c r="H561" s="66"/>
      <c r="I561" s="66"/>
      <c r="J561" s="66"/>
      <c r="K561" s="82" t="s">
        <v>774</v>
      </c>
      <c r="L561" s="66"/>
    </row>
    <row r="562" ht="15.75" spans="1:12">
      <c r="A562" s="64">
        <v>3</v>
      </c>
      <c r="B562" s="65" t="s">
        <v>1263</v>
      </c>
      <c r="C562" s="77" t="s">
        <v>104</v>
      </c>
      <c r="D562" s="77" t="s">
        <v>1270</v>
      </c>
      <c r="E562" s="77" t="s">
        <v>1271</v>
      </c>
      <c r="F562" s="77" t="s">
        <v>449</v>
      </c>
      <c r="G562" s="77" t="s">
        <v>425</v>
      </c>
      <c r="H562" s="77"/>
      <c r="I562" s="77"/>
      <c r="J562" s="77"/>
      <c r="K562" s="77" t="s">
        <v>426</v>
      </c>
      <c r="L562" s="89"/>
    </row>
    <row r="563" s="52" customFormat="1" ht="15.75" spans="1:12">
      <c r="A563" s="104" t="s">
        <v>1272</v>
      </c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</row>
    <row r="564" s="52" customFormat="1" ht="15.75" spans="1:12">
      <c r="A564" s="78" t="s">
        <v>1273</v>
      </c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</row>
    <row r="565" s="52" customFormat="1" ht="15.75" spans="1:12">
      <c r="A565" s="64">
        <v>1</v>
      </c>
      <c r="B565" s="76" t="s">
        <v>73</v>
      </c>
      <c r="C565" s="66" t="s">
        <v>17</v>
      </c>
      <c r="D565" s="66" t="s">
        <v>1274</v>
      </c>
      <c r="E565" s="66" t="s">
        <v>1275</v>
      </c>
      <c r="F565" s="66" t="s">
        <v>51</v>
      </c>
      <c r="G565" s="66" t="s">
        <v>118</v>
      </c>
      <c r="H565" s="66"/>
      <c r="I565" s="66"/>
      <c r="J565" s="66"/>
      <c r="K565" s="82" t="s">
        <v>77</v>
      </c>
      <c r="L565" s="66"/>
    </row>
    <row r="566" s="52" customFormat="1" ht="15.75" spans="1:12">
      <c r="A566" s="64">
        <v>2</v>
      </c>
      <c r="B566" s="76" t="s">
        <v>73</v>
      </c>
      <c r="C566" s="66" t="s">
        <v>17</v>
      </c>
      <c r="D566" s="66" t="s">
        <v>1276</v>
      </c>
      <c r="E566" s="66" t="s">
        <v>1277</v>
      </c>
      <c r="F566" s="66" t="s">
        <v>51</v>
      </c>
      <c r="G566" s="66" t="s">
        <v>118</v>
      </c>
      <c r="H566" s="66"/>
      <c r="I566" s="66"/>
      <c r="J566" s="66"/>
      <c r="K566" s="82" t="s">
        <v>77</v>
      </c>
      <c r="L566" s="66"/>
    </row>
    <row r="567" s="52" customFormat="1" ht="15.75" spans="1:12">
      <c r="A567" s="64">
        <v>3</v>
      </c>
      <c r="B567" s="76" t="s">
        <v>73</v>
      </c>
      <c r="C567" s="66" t="s">
        <v>17</v>
      </c>
      <c r="D567" s="66" t="s">
        <v>1278</v>
      </c>
      <c r="E567" s="66" t="s">
        <v>1279</v>
      </c>
      <c r="F567" s="66" t="s">
        <v>34</v>
      </c>
      <c r="G567" s="66" t="s">
        <v>118</v>
      </c>
      <c r="H567" s="66"/>
      <c r="I567" s="66"/>
      <c r="J567" s="66"/>
      <c r="K567" s="82" t="s">
        <v>77</v>
      </c>
      <c r="L567" s="66"/>
    </row>
    <row r="568" s="52" customFormat="1" ht="30" spans="1:12">
      <c r="A568" s="64">
        <v>4</v>
      </c>
      <c r="B568" s="76" t="s">
        <v>73</v>
      </c>
      <c r="C568" s="66" t="s">
        <v>359</v>
      </c>
      <c r="D568" s="66" t="s">
        <v>1280</v>
      </c>
      <c r="E568" s="66" t="s">
        <v>1281</v>
      </c>
      <c r="F568" s="66" t="s">
        <v>1282</v>
      </c>
      <c r="G568" s="66" t="s">
        <v>118</v>
      </c>
      <c r="H568" s="66"/>
      <c r="I568" s="66"/>
      <c r="J568" s="66"/>
      <c r="K568" s="82" t="s">
        <v>77</v>
      </c>
      <c r="L568" s="66"/>
    </row>
    <row r="569" s="52" customFormat="1" ht="15.75" spans="1:12">
      <c r="A569" s="64">
        <v>5</v>
      </c>
      <c r="B569" s="76" t="s">
        <v>73</v>
      </c>
      <c r="C569" s="66" t="s">
        <v>359</v>
      </c>
      <c r="D569" s="66" t="s">
        <v>1283</v>
      </c>
      <c r="E569" s="66" t="s">
        <v>1284</v>
      </c>
      <c r="F569" s="66" t="s">
        <v>1285</v>
      </c>
      <c r="G569" s="66" t="s">
        <v>118</v>
      </c>
      <c r="H569" s="66"/>
      <c r="I569" s="66"/>
      <c r="J569" s="66"/>
      <c r="K569" s="82" t="s">
        <v>77</v>
      </c>
      <c r="L569" s="66"/>
    </row>
    <row r="570" s="52" customFormat="1" ht="15.75" spans="1:12">
      <c r="A570" s="64">
        <v>6</v>
      </c>
      <c r="B570" s="76" t="s">
        <v>73</v>
      </c>
      <c r="C570" s="66" t="s">
        <v>359</v>
      </c>
      <c r="D570" s="66" t="s">
        <v>1286</v>
      </c>
      <c r="E570" s="66" t="s">
        <v>1287</v>
      </c>
      <c r="F570" s="66" t="s">
        <v>373</v>
      </c>
      <c r="G570" s="66" t="s">
        <v>118</v>
      </c>
      <c r="H570" s="66"/>
      <c r="I570" s="66"/>
      <c r="J570" s="66"/>
      <c r="K570" s="82" t="s">
        <v>77</v>
      </c>
      <c r="L570" s="66"/>
    </row>
    <row r="571" s="52" customFormat="1" ht="15.75" spans="1:12">
      <c r="A571" s="64">
        <v>7</v>
      </c>
      <c r="B571" s="76" t="s">
        <v>73</v>
      </c>
      <c r="C571" s="66" t="s">
        <v>111</v>
      </c>
      <c r="D571" s="66" t="s">
        <v>1288</v>
      </c>
      <c r="E571" s="66" t="s">
        <v>1289</v>
      </c>
      <c r="F571" s="66" t="s">
        <v>438</v>
      </c>
      <c r="G571" s="66" t="s">
        <v>118</v>
      </c>
      <c r="H571" s="66"/>
      <c r="I571" s="66"/>
      <c r="J571" s="66"/>
      <c r="K571" s="82" t="s">
        <v>77</v>
      </c>
      <c r="L571" s="66"/>
    </row>
    <row r="572" s="52" customFormat="1" ht="30.75" spans="1:12">
      <c r="A572" s="64">
        <v>8</v>
      </c>
      <c r="B572" s="76" t="s">
        <v>73</v>
      </c>
      <c r="C572" s="66" t="s">
        <v>111</v>
      </c>
      <c r="D572" s="66" t="s">
        <v>1290</v>
      </c>
      <c r="E572" s="66" t="s">
        <v>1291</v>
      </c>
      <c r="F572" s="66" t="s">
        <v>1292</v>
      </c>
      <c r="G572" s="66" t="s">
        <v>118</v>
      </c>
      <c r="H572" s="66"/>
      <c r="I572" s="66"/>
      <c r="J572" s="66"/>
      <c r="K572" s="82" t="s">
        <v>77</v>
      </c>
      <c r="L572" s="66" t="s">
        <v>1293</v>
      </c>
    </row>
    <row r="573" s="52" customFormat="1" ht="45" spans="1:12">
      <c r="A573" s="64">
        <v>9</v>
      </c>
      <c r="B573" s="76" t="s">
        <v>73</v>
      </c>
      <c r="C573" s="66" t="s">
        <v>111</v>
      </c>
      <c r="D573" s="66" t="s">
        <v>1294</v>
      </c>
      <c r="E573" s="66" t="s">
        <v>1295</v>
      </c>
      <c r="F573" s="66" t="s">
        <v>1296</v>
      </c>
      <c r="G573" s="66" t="s">
        <v>118</v>
      </c>
      <c r="H573" s="66"/>
      <c r="I573" s="66"/>
      <c r="J573" s="66"/>
      <c r="K573" s="82" t="s">
        <v>77</v>
      </c>
      <c r="L573" s="66"/>
    </row>
    <row r="574" s="52" customFormat="1" ht="45" spans="1:12">
      <c r="A574" s="64">
        <v>10</v>
      </c>
      <c r="B574" s="76" t="s">
        <v>73</v>
      </c>
      <c r="C574" s="71" t="s">
        <v>111</v>
      </c>
      <c r="D574" s="71" t="s">
        <v>1297</v>
      </c>
      <c r="E574" s="66" t="s">
        <v>1298</v>
      </c>
      <c r="F574" s="66" t="s">
        <v>302</v>
      </c>
      <c r="G574" s="66" t="s">
        <v>118</v>
      </c>
      <c r="H574" s="66"/>
      <c r="I574" s="66"/>
      <c r="J574" s="66"/>
      <c r="K574" s="82" t="s">
        <v>77</v>
      </c>
      <c r="L574" s="66" t="s">
        <v>1293</v>
      </c>
    </row>
    <row r="575" s="52" customFormat="1" ht="30" spans="1:12">
      <c r="A575" s="64">
        <v>11</v>
      </c>
      <c r="B575" s="76" t="s">
        <v>73</v>
      </c>
      <c r="C575" s="71" t="s">
        <v>111</v>
      </c>
      <c r="D575" s="71" t="s">
        <v>1299</v>
      </c>
      <c r="E575" s="66" t="s">
        <v>1298</v>
      </c>
      <c r="F575" s="66" t="s">
        <v>1300</v>
      </c>
      <c r="G575" s="66" t="s">
        <v>118</v>
      </c>
      <c r="H575" s="66"/>
      <c r="I575" s="66"/>
      <c r="J575" s="66"/>
      <c r="K575" s="82" t="s">
        <v>77</v>
      </c>
      <c r="L575" s="66" t="s">
        <v>1293</v>
      </c>
    </row>
    <row r="576" s="52" customFormat="1" ht="30.75" spans="1:12">
      <c r="A576" s="64">
        <v>12</v>
      </c>
      <c r="B576" s="76" t="s">
        <v>73</v>
      </c>
      <c r="C576" s="66" t="s">
        <v>111</v>
      </c>
      <c r="D576" s="66" t="s">
        <v>1301</v>
      </c>
      <c r="E576" s="66" t="s">
        <v>1302</v>
      </c>
      <c r="F576" s="66" t="s">
        <v>382</v>
      </c>
      <c r="G576" s="66" t="s">
        <v>118</v>
      </c>
      <c r="H576" s="66"/>
      <c r="I576" s="66"/>
      <c r="J576" s="66"/>
      <c r="K576" s="82" t="s">
        <v>77</v>
      </c>
      <c r="L576" s="66" t="s">
        <v>1293</v>
      </c>
    </row>
    <row r="577" s="52" customFormat="1" ht="15.75" spans="1:12">
      <c r="A577" s="64">
        <v>13</v>
      </c>
      <c r="B577" s="76" t="s">
        <v>73</v>
      </c>
      <c r="C577" s="66" t="s">
        <v>405</v>
      </c>
      <c r="D577" s="66" t="s">
        <v>1303</v>
      </c>
      <c r="E577" s="66" t="s">
        <v>1304</v>
      </c>
      <c r="F577" s="66" t="s">
        <v>1305</v>
      </c>
      <c r="G577" s="66" t="s">
        <v>118</v>
      </c>
      <c r="H577" s="66"/>
      <c r="I577" s="66"/>
      <c r="J577" s="66"/>
      <c r="K577" s="82" t="s">
        <v>77</v>
      </c>
      <c r="L577" s="66"/>
    </row>
    <row r="578" s="52" customFormat="1" ht="15.75" spans="1:12">
      <c r="A578" s="64">
        <v>14</v>
      </c>
      <c r="B578" s="76" t="s">
        <v>73</v>
      </c>
      <c r="C578" s="66" t="s">
        <v>1306</v>
      </c>
      <c r="D578" s="66" t="s">
        <v>1307</v>
      </c>
      <c r="E578" s="66" t="s">
        <v>1308</v>
      </c>
      <c r="F578" s="66" t="s">
        <v>444</v>
      </c>
      <c r="G578" s="66" t="s">
        <v>118</v>
      </c>
      <c r="H578" s="66"/>
      <c r="I578" s="66"/>
      <c r="J578" s="66"/>
      <c r="K578" s="82" t="s">
        <v>77</v>
      </c>
      <c r="L578" s="66"/>
    </row>
    <row r="579" s="52" customFormat="1" ht="15.75" spans="1:12">
      <c r="A579" s="64">
        <v>15</v>
      </c>
      <c r="B579" s="76" t="s">
        <v>73</v>
      </c>
      <c r="C579" s="66" t="s">
        <v>1306</v>
      </c>
      <c r="D579" s="66" t="s">
        <v>1309</v>
      </c>
      <c r="E579" s="66" t="s">
        <v>1310</v>
      </c>
      <c r="F579" s="66" t="s">
        <v>1096</v>
      </c>
      <c r="G579" s="66" t="s">
        <v>118</v>
      </c>
      <c r="H579" s="66"/>
      <c r="I579" s="66"/>
      <c r="J579" s="66"/>
      <c r="K579" s="82" t="s">
        <v>77</v>
      </c>
      <c r="L579" s="66"/>
    </row>
    <row r="580" s="52" customFormat="1" ht="15.75" spans="1:12">
      <c r="A580" s="64">
        <v>16</v>
      </c>
      <c r="B580" s="76" t="s">
        <v>73</v>
      </c>
      <c r="C580" s="66" t="s">
        <v>1306</v>
      </c>
      <c r="D580" s="66" t="s">
        <v>1311</v>
      </c>
      <c r="E580" s="66" t="s">
        <v>1312</v>
      </c>
      <c r="F580" s="66" t="s">
        <v>523</v>
      </c>
      <c r="G580" s="66" t="s">
        <v>118</v>
      </c>
      <c r="H580" s="66"/>
      <c r="I580" s="66"/>
      <c r="J580" s="66"/>
      <c r="K580" s="82" t="s">
        <v>77</v>
      </c>
      <c r="L580" s="66"/>
    </row>
    <row r="581" s="52" customFormat="1" ht="15.75" spans="1:12">
      <c r="A581" s="64">
        <v>17</v>
      </c>
      <c r="B581" s="76" t="s">
        <v>73</v>
      </c>
      <c r="C581" s="66" t="s">
        <v>1306</v>
      </c>
      <c r="D581" s="66" t="s">
        <v>1313</v>
      </c>
      <c r="E581" s="66" t="s">
        <v>1314</v>
      </c>
      <c r="F581" s="66" t="s">
        <v>444</v>
      </c>
      <c r="G581" s="66" t="s">
        <v>118</v>
      </c>
      <c r="H581" s="66"/>
      <c r="I581" s="66"/>
      <c r="J581" s="66"/>
      <c r="K581" s="82" t="s">
        <v>77</v>
      </c>
      <c r="L581" s="66"/>
    </row>
    <row r="582" ht="15.75" spans="1:12">
      <c r="A582" s="64">
        <v>18</v>
      </c>
      <c r="B582" s="76" t="s">
        <v>73</v>
      </c>
      <c r="C582" s="66" t="s">
        <v>1306</v>
      </c>
      <c r="D582" s="66" t="s">
        <v>1315</v>
      </c>
      <c r="E582" s="66" t="s">
        <v>1316</v>
      </c>
      <c r="F582" s="66" t="s">
        <v>523</v>
      </c>
      <c r="G582" s="66" t="s">
        <v>118</v>
      </c>
      <c r="H582" s="66"/>
      <c r="I582" s="66"/>
      <c r="J582" s="66"/>
      <c r="K582" s="82" t="s">
        <v>77</v>
      </c>
      <c r="L582" s="66"/>
    </row>
    <row r="583" s="52" customFormat="1" ht="15.75" spans="1:12">
      <c r="A583" s="64">
        <v>19</v>
      </c>
      <c r="B583" s="76" t="s">
        <v>73</v>
      </c>
      <c r="C583" s="66" t="s">
        <v>104</v>
      </c>
      <c r="D583" s="66" t="s">
        <v>1317</v>
      </c>
      <c r="E583" s="66" t="s">
        <v>1318</v>
      </c>
      <c r="F583" s="66"/>
      <c r="G583" s="66" t="s">
        <v>118</v>
      </c>
      <c r="H583" s="66"/>
      <c r="I583" s="66"/>
      <c r="J583" s="66"/>
      <c r="K583" s="82" t="s">
        <v>77</v>
      </c>
      <c r="L583" s="66"/>
    </row>
    <row r="584" s="52" customFormat="1" ht="15.75" spans="1:12">
      <c r="A584" s="63" t="s">
        <v>1319</v>
      </c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</row>
    <row r="585" s="52" customFormat="1" ht="30" spans="1:12">
      <c r="A585" s="64">
        <v>1</v>
      </c>
      <c r="B585" s="76" t="s">
        <v>1320</v>
      </c>
      <c r="C585" s="66" t="s">
        <v>359</v>
      </c>
      <c r="D585" s="66" t="s">
        <v>1321</v>
      </c>
      <c r="E585" s="66" t="s">
        <v>1322</v>
      </c>
      <c r="F585" s="66" t="s">
        <v>27</v>
      </c>
      <c r="G585" s="66" t="s">
        <v>118</v>
      </c>
      <c r="H585" s="66"/>
      <c r="I585" s="66"/>
      <c r="J585" s="66"/>
      <c r="K585" s="82" t="s">
        <v>77</v>
      </c>
      <c r="L585" s="66"/>
    </row>
    <row r="586" ht="15.75" spans="1:12">
      <c r="A586" s="64">
        <v>2</v>
      </c>
      <c r="B586" s="76" t="s">
        <v>1320</v>
      </c>
      <c r="C586" s="66" t="s">
        <v>359</v>
      </c>
      <c r="D586" s="66" t="s">
        <v>1323</v>
      </c>
      <c r="E586" s="66" t="s">
        <v>1322</v>
      </c>
      <c r="F586" s="66" t="s">
        <v>741</v>
      </c>
      <c r="G586" s="66" t="s">
        <v>118</v>
      </c>
      <c r="H586" s="66"/>
      <c r="I586" s="66"/>
      <c r="J586" s="66"/>
      <c r="K586" s="82" t="s">
        <v>77</v>
      </c>
      <c r="L586" s="66"/>
    </row>
    <row r="587" s="52" customFormat="1" ht="15.75" spans="1:12">
      <c r="A587" s="64">
        <v>3</v>
      </c>
      <c r="B587" s="76" t="s">
        <v>1320</v>
      </c>
      <c r="C587" s="66" t="s">
        <v>1306</v>
      </c>
      <c r="D587" s="66" t="s">
        <v>1324</v>
      </c>
      <c r="E587" s="66" t="s">
        <v>1325</v>
      </c>
      <c r="F587" s="66" t="s">
        <v>1326</v>
      </c>
      <c r="G587" s="66" t="s">
        <v>118</v>
      </c>
      <c r="H587" s="66"/>
      <c r="I587" s="66"/>
      <c r="J587" s="66"/>
      <c r="K587" s="82" t="s">
        <v>77</v>
      </c>
      <c r="L587" s="66"/>
    </row>
    <row r="588" s="52" customFormat="1" ht="15.75" spans="1:12">
      <c r="A588" s="78" t="s">
        <v>1327</v>
      </c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</row>
    <row r="589" s="52" customFormat="1" ht="31.5" spans="1:12">
      <c r="A589" s="64">
        <v>1</v>
      </c>
      <c r="B589" s="76" t="s">
        <v>1328</v>
      </c>
      <c r="C589" s="81" t="s">
        <v>17</v>
      </c>
      <c r="D589" s="66" t="s">
        <v>1329</v>
      </c>
      <c r="E589" s="66" t="s">
        <v>1330</v>
      </c>
      <c r="F589" s="66" t="s">
        <v>1331</v>
      </c>
      <c r="G589" s="66" t="s">
        <v>118</v>
      </c>
      <c r="H589" s="66"/>
      <c r="I589" s="66"/>
      <c r="J589" s="66"/>
      <c r="K589" s="82" t="s">
        <v>77</v>
      </c>
      <c r="L589" s="66" t="s">
        <v>1332</v>
      </c>
    </row>
    <row r="590" s="52" customFormat="1" ht="31.5" spans="1:12">
      <c r="A590" s="64">
        <v>2</v>
      </c>
      <c r="B590" s="76" t="s">
        <v>1328</v>
      </c>
      <c r="C590" s="81" t="s">
        <v>17</v>
      </c>
      <c r="D590" s="66" t="s">
        <v>1333</v>
      </c>
      <c r="E590" s="66" t="s">
        <v>1330</v>
      </c>
      <c r="F590" s="66" t="s">
        <v>1334</v>
      </c>
      <c r="G590" s="66" t="s">
        <v>118</v>
      </c>
      <c r="H590" s="66"/>
      <c r="I590" s="66"/>
      <c r="J590" s="66"/>
      <c r="K590" s="82" t="s">
        <v>77</v>
      </c>
      <c r="L590" s="66" t="s">
        <v>1332</v>
      </c>
    </row>
    <row r="591" ht="47.25" spans="1:12">
      <c r="A591" s="64">
        <v>3</v>
      </c>
      <c r="B591" s="76" t="s">
        <v>1328</v>
      </c>
      <c r="C591" s="66" t="s">
        <v>111</v>
      </c>
      <c r="D591" s="66" t="s">
        <v>1335</v>
      </c>
      <c r="E591" s="66" t="s">
        <v>1336</v>
      </c>
      <c r="F591" s="66" t="s">
        <v>1337</v>
      </c>
      <c r="G591" s="66" t="s">
        <v>118</v>
      </c>
      <c r="H591" s="66"/>
      <c r="I591" s="66"/>
      <c r="J591" s="66"/>
      <c r="K591" s="82" t="s">
        <v>77</v>
      </c>
      <c r="L591" s="66" t="s">
        <v>1267</v>
      </c>
    </row>
    <row r="592" s="52" customFormat="1" ht="31.5" spans="1:12">
      <c r="A592" s="64">
        <v>4</v>
      </c>
      <c r="B592" s="76" t="s">
        <v>1328</v>
      </c>
      <c r="C592" s="66" t="s">
        <v>104</v>
      </c>
      <c r="D592" s="66" t="s">
        <v>1338</v>
      </c>
      <c r="E592" s="66" t="s">
        <v>1339</v>
      </c>
      <c r="F592" s="66" t="s">
        <v>921</v>
      </c>
      <c r="G592" s="66" t="s">
        <v>118</v>
      </c>
      <c r="H592" s="66"/>
      <c r="I592" s="66"/>
      <c r="J592" s="66"/>
      <c r="K592" s="82" t="s">
        <v>77</v>
      </c>
      <c r="L592" s="66" t="s">
        <v>1332</v>
      </c>
    </row>
    <row r="593" s="52" customFormat="1" ht="15.75" spans="1:12">
      <c r="A593" s="63" t="s">
        <v>1340</v>
      </c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</row>
    <row r="594" s="52" customFormat="1" ht="31.5" spans="1:12">
      <c r="A594" s="64">
        <v>1</v>
      </c>
      <c r="B594" s="76" t="s">
        <v>1341</v>
      </c>
      <c r="C594" s="66" t="s">
        <v>17</v>
      </c>
      <c r="D594" s="66" t="s">
        <v>1342</v>
      </c>
      <c r="E594" s="134" t="s">
        <v>1343</v>
      </c>
      <c r="F594" s="134" t="s">
        <v>1344</v>
      </c>
      <c r="G594" s="66" t="s">
        <v>118</v>
      </c>
      <c r="H594" s="66"/>
      <c r="I594" s="66"/>
      <c r="J594" s="66"/>
      <c r="K594" s="82" t="s">
        <v>77</v>
      </c>
      <c r="L594" s="66" t="s">
        <v>1267</v>
      </c>
    </row>
    <row r="595" s="52" customFormat="1" ht="60.75" spans="1:12">
      <c r="A595" s="64">
        <v>2</v>
      </c>
      <c r="B595" s="65" t="s">
        <v>1341</v>
      </c>
      <c r="C595" s="66" t="s">
        <v>17</v>
      </c>
      <c r="D595" s="66" t="s">
        <v>1345</v>
      </c>
      <c r="E595" s="134" t="s">
        <v>1346</v>
      </c>
      <c r="F595" s="134" t="s">
        <v>1344</v>
      </c>
      <c r="G595" s="66" t="s">
        <v>118</v>
      </c>
      <c r="H595" s="66"/>
      <c r="I595" s="66"/>
      <c r="J595" s="66"/>
      <c r="K595" s="82" t="s">
        <v>77</v>
      </c>
      <c r="L595" s="66" t="s">
        <v>1267</v>
      </c>
    </row>
    <row r="596" s="52" customFormat="1" ht="31.5" spans="1:12">
      <c r="A596" s="64">
        <v>3</v>
      </c>
      <c r="B596" s="76" t="s">
        <v>1341</v>
      </c>
      <c r="C596" s="66" t="s">
        <v>17</v>
      </c>
      <c r="D596" s="135" t="s">
        <v>1347</v>
      </c>
      <c r="E596" s="134" t="s">
        <v>1348</v>
      </c>
      <c r="F596" s="134" t="s">
        <v>1344</v>
      </c>
      <c r="G596" s="66" t="s">
        <v>118</v>
      </c>
      <c r="H596" s="66"/>
      <c r="I596" s="66"/>
      <c r="J596" s="66"/>
      <c r="K596" s="82" t="s">
        <v>77</v>
      </c>
      <c r="L596" s="66" t="s">
        <v>1267</v>
      </c>
    </row>
    <row r="597" s="52" customFormat="1" ht="31.5" spans="1:12">
      <c r="A597" s="64">
        <v>4</v>
      </c>
      <c r="B597" s="76" t="s">
        <v>1341</v>
      </c>
      <c r="C597" s="66" t="s">
        <v>17</v>
      </c>
      <c r="D597" s="135" t="s">
        <v>1349</v>
      </c>
      <c r="E597" s="134" t="s">
        <v>1350</v>
      </c>
      <c r="F597" s="134" t="s">
        <v>1344</v>
      </c>
      <c r="G597" s="66" t="s">
        <v>118</v>
      </c>
      <c r="H597" s="66"/>
      <c r="I597" s="66"/>
      <c r="J597" s="66"/>
      <c r="K597" s="82" t="s">
        <v>77</v>
      </c>
      <c r="L597" s="66" t="s">
        <v>1267</v>
      </c>
    </row>
    <row r="598" ht="15.75" spans="1:12">
      <c r="A598" s="64">
        <v>5</v>
      </c>
      <c r="B598" s="76" t="s">
        <v>1341</v>
      </c>
      <c r="C598" s="66" t="s">
        <v>1306</v>
      </c>
      <c r="D598" s="81" t="s">
        <v>1351</v>
      </c>
      <c r="E598" s="66" t="s">
        <v>1352</v>
      </c>
      <c r="F598" s="66" t="s">
        <v>493</v>
      </c>
      <c r="G598" s="66" t="s">
        <v>118</v>
      </c>
      <c r="H598" s="66"/>
      <c r="I598" s="66"/>
      <c r="J598" s="66"/>
      <c r="K598" s="82" t="s">
        <v>77</v>
      </c>
      <c r="L598" s="66"/>
    </row>
    <row r="599" s="52" customFormat="1" ht="46.5" spans="1:12">
      <c r="A599" s="64">
        <v>6</v>
      </c>
      <c r="B599" s="76" t="s">
        <v>1341</v>
      </c>
      <c r="C599" s="81" t="s">
        <v>104</v>
      </c>
      <c r="D599" s="81" t="s">
        <v>1353</v>
      </c>
      <c r="E599" s="66" t="s">
        <v>1354</v>
      </c>
      <c r="F599" s="66" t="s">
        <v>251</v>
      </c>
      <c r="G599" s="66" t="s">
        <v>118</v>
      </c>
      <c r="H599" s="66"/>
      <c r="I599" s="66"/>
      <c r="J599" s="66"/>
      <c r="K599" s="82" t="s">
        <v>77</v>
      </c>
      <c r="L599" s="66"/>
    </row>
    <row r="600" ht="15.75" spans="1:12">
      <c r="A600" s="63" t="s">
        <v>1355</v>
      </c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</row>
    <row r="601" ht="63" spans="1:12">
      <c r="A601" s="64">
        <v>1</v>
      </c>
      <c r="B601" s="65" t="s">
        <v>99</v>
      </c>
      <c r="C601" s="66" t="s">
        <v>17</v>
      </c>
      <c r="D601" s="66" t="s">
        <v>1356</v>
      </c>
      <c r="E601" s="134" t="s">
        <v>1357</v>
      </c>
      <c r="F601" s="134" t="s">
        <v>1344</v>
      </c>
      <c r="G601" s="66" t="s">
        <v>118</v>
      </c>
      <c r="H601" s="66"/>
      <c r="I601" s="66"/>
      <c r="J601" s="66"/>
      <c r="K601" s="82" t="s">
        <v>77</v>
      </c>
      <c r="L601" s="71"/>
    </row>
    <row r="602" ht="30.75" spans="1:12">
      <c r="A602" s="64">
        <v>2</v>
      </c>
      <c r="B602" s="65" t="s">
        <v>99</v>
      </c>
      <c r="C602" s="66" t="s">
        <v>1306</v>
      </c>
      <c r="D602" s="66" t="s">
        <v>1358</v>
      </c>
      <c r="E602" s="134" t="s">
        <v>1359</v>
      </c>
      <c r="F602" s="134" t="s">
        <v>493</v>
      </c>
      <c r="G602" s="66" t="s">
        <v>118</v>
      </c>
      <c r="H602" s="66"/>
      <c r="I602" s="66"/>
      <c r="J602" s="66"/>
      <c r="K602" s="82" t="s">
        <v>77</v>
      </c>
      <c r="L602" s="71"/>
    </row>
    <row r="603" ht="22.5" customHeight="1" spans="1:12">
      <c r="A603" s="64">
        <v>3</v>
      </c>
      <c r="B603" s="65" t="s">
        <v>99</v>
      </c>
      <c r="C603" s="66" t="s">
        <v>104</v>
      </c>
      <c r="D603" s="66" t="s">
        <v>1360</v>
      </c>
      <c r="E603" s="134" t="s">
        <v>1361</v>
      </c>
      <c r="F603" s="134" t="s">
        <v>1344</v>
      </c>
      <c r="G603" s="66" t="s">
        <v>118</v>
      </c>
      <c r="H603" s="66"/>
      <c r="I603" s="66"/>
      <c r="J603" s="66"/>
      <c r="K603" s="82" t="s">
        <v>77</v>
      </c>
      <c r="L603" s="71"/>
    </row>
    <row r="604" s="92" customFormat="1" ht="25.5" customHeight="1" spans="1:12">
      <c r="A604" s="64">
        <v>4</v>
      </c>
      <c r="B604" s="65" t="s">
        <v>99</v>
      </c>
      <c r="C604" s="66" t="s">
        <v>104</v>
      </c>
      <c r="D604" s="66" t="s">
        <v>1362</v>
      </c>
      <c r="E604" s="66" t="s">
        <v>1363</v>
      </c>
      <c r="F604" s="66" t="s">
        <v>444</v>
      </c>
      <c r="G604" s="66" t="s">
        <v>118</v>
      </c>
      <c r="H604" s="66"/>
      <c r="I604" s="66"/>
      <c r="J604" s="66"/>
      <c r="K604" s="82" t="s">
        <v>774</v>
      </c>
      <c r="L604" s="66"/>
    </row>
    <row r="605" ht="15.75" spans="1:12">
      <c r="A605" s="63" t="s">
        <v>1364</v>
      </c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</row>
    <row r="606" s="52" customFormat="1" ht="30.75" spans="1:12">
      <c r="A606" s="65">
        <v>1</v>
      </c>
      <c r="B606" s="65" t="s">
        <v>1365</v>
      </c>
      <c r="C606" s="81" t="s">
        <v>111</v>
      </c>
      <c r="D606" s="81" t="s">
        <v>1366</v>
      </c>
      <c r="E606" s="66" t="s">
        <v>1367</v>
      </c>
      <c r="F606" s="66" t="s">
        <v>1368</v>
      </c>
      <c r="G606" s="66" t="s">
        <v>118</v>
      </c>
      <c r="H606" s="66"/>
      <c r="I606" s="66"/>
      <c r="J606" s="66"/>
      <c r="K606" s="82" t="s">
        <v>77</v>
      </c>
      <c r="L606" s="66"/>
    </row>
    <row r="607" s="52" customFormat="1" ht="15.75" spans="1:12">
      <c r="A607" s="63" t="s">
        <v>1369</v>
      </c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</row>
    <row r="608" s="52" customFormat="1" ht="78.75" spans="1:12">
      <c r="A608" s="64">
        <v>1</v>
      </c>
      <c r="B608" s="76" t="s">
        <v>1370</v>
      </c>
      <c r="C608" s="81" t="s">
        <v>17</v>
      </c>
      <c r="D608" s="66" t="s">
        <v>1371</v>
      </c>
      <c r="E608" s="66" t="s">
        <v>1372</v>
      </c>
      <c r="F608" s="66" t="s">
        <v>1373</v>
      </c>
      <c r="G608" s="66" t="s">
        <v>118</v>
      </c>
      <c r="H608" s="66"/>
      <c r="I608" s="66"/>
      <c r="J608" s="66"/>
      <c r="K608" s="82" t="s">
        <v>77</v>
      </c>
      <c r="L608" s="75" t="s">
        <v>1374</v>
      </c>
    </row>
    <row r="609" s="52" customFormat="1" ht="30" spans="1:12">
      <c r="A609" s="64">
        <v>2</v>
      </c>
      <c r="B609" s="76" t="s">
        <v>1370</v>
      </c>
      <c r="C609" s="66" t="s">
        <v>570</v>
      </c>
      <c r="D609" s="71" t="s">
        <v>1375</v>
      </c>
      <c r="E609" s="66" t="s">
        <v>1376</v>
      </c>
      <c r="F609" s="66" t="s">
        <v>1377</v>
      </c>
      <c r="G609" s="77" t="s">
        <v>425</v>
      </c>
      <c r="H609" s="77"/>
      <c r="I609" s="77"/>
      <c r="J609" s="77"/>
      <c r="K609" s="82" t="s">
        <v>77</v>
      </c>
      <c r="L609" s="75"/>
    </row>
    <row r="610" s="52" customFormat="1" ht="30" spans="1:12">
      <c r="A610" s="64">
        <v>3</v>
      </c>
      <c r="B610" s="76" t="s">
        <v>1370</v>
      </c>
      <c r="C610" s="66" t="s">
        <v>570</v>
      </c>
      <c r="D610" s="71" t="s">
        <v>1378</v>
      </c>
      <c r="E610" s="66" t="s">
        <v>1376</v>
      </c>
      <c r="F610" s="66" t="s">
        <v>1377</v>
      </c>
      <c r="G610" s="77" t="s">
        <v>425</v>
      </c>
      <c r="H610" s="77"/>
      <c r="I610" s="77"/>
      <c r="J610" s="77"/>
      <c r="K610" s="82" t="s">
        <v>77</v>
      </c>
      <c r="L610" s="75"/>
    </row>
    <row r="611" s="52" customFormat="1" ht="15.75" spans="1:12">
      <c r="A611" s="64">
        <v>4</v>
      </c>
      <c r="B611" s="76" t="s">
        <v>1370</v>
      </c>
      <c r="C611" s="66" t="s">
        <v>570</v>
      </c>
      <c r="D611" s="71" t="s">
        <v>1379</v>
      </c>
      <c r="E611" s="66" t="s">
        <v>1376</v>
      </c>
      <c r="F611" s="66" t="s">
        <v>1377</v>
      </c>
      <c r="G611" s="77" t="s">
        <v>425</v>
      </c>
      <c r="H611" s="77"/>
      <c r="I611" s="77"/>
      <c r="J611" s="77"/>
      <c r="K611" s="82" t="s">
        <v>77</v>
      </c>
      <c r="L611" s="75"/>
    </row>
    <row r="612" s="52" customFormat="1" ht="30" spans="1:12">
      <c r="A612" s="64">
        <v>5</v>
      </c>
      <c r="B612" s="76" t="s">
        <v>1370</v>
      </c>
      <c r="C612" s="66" t="s">
        <v>570</v>
      </c>
      <c r="D612" s="71" t="s">
        <v>1380</v>
      </c>
      <c r="E612" s="66" t="s">
        <v>1376</v>
      </c>
      <c r="F612" s="66" t="s">
        <v>1377</v>
      </c>
      <c r="G612" s="77" t="s">
        <v>425</v>
      </c>
      <c r="H612" s="77"/>
      <c r="I612" s="77"/>
      <c r="J612" s="77"/>
      <c r="K612" s="82" t="s">
        <v>77</v>
      </c>
      <c r="L612" s="75"/>
    </row>
    <row r="613" s="52" customFormat="1" ht="15.75" spans="1:12">
      <c r="A613" s="64">
        <v>6</v>
      </c>
      <c r="B613" s="76" t="s">
        <v>1370</v>
      </c>
      <c r="C613" s="66" t="s">
        <v>570</v>
      </c>
      <c r="D613" s="71" t="s">
        <v>1381</v>
      </c>
      <c r="E613" s="66" t="s">
        <v>1376</v>
      </c>
      <c r="F613" s="66" t="s">
        <v>1377</v>
      </c>
      <c r="G613" s="77" t="s">
        <v>425</v>
      </c>
      <c r="H613" s="77"/>
      <c r="I613" s="77"/>
      <c r="J613" s="77"/>
      <c r="K613" s="77" t="s">
        <v>77</v>
      </c>
      <c r="L613" s="75"/>
    </row>
    <row r="614" s="52" customFormat="1" ht="15.75" spans="1:12">
      <c r="A614" s="64">
        <v>7</v>
      </c>
      <c r="B614" s="76" t="s">
        <v>1370</v>
      </c>
      <c r="C614" s="66" t="s">
        <v>570</v>
      </c>
      <c r="D614" s="71" t="s">
        <v>1382</v>
      </c>
      <c r="E614" s="66" t="s">
        <v>1376</v>
      </c>
      <c r="F614" s="66" t="s">
        <v>1377</v>
      </c>
      <c r="G614" s="77" t="s">
        <v>425</v>
      </c>
      <c r="H614" s="77"/>
      <c r="I614" s="77"/>
      <c r="J614" s="77"/>
      <c r="K614" s="77" t="s">
        <v>77</v>
      </c>
      <c r="L614" s="75"/>
    </row>
    <row r="615" s="52" customFormat="1" ht="30" spans="1:12">
      <c r="A615" s="64">
        <v>8</v>
      </c>
      <c r="B615" s="76" t="s">
        <v>1370</v>
      </c>
      <c r="C615" s="66" t="s">
        <v>570</v>
      </c>
      <c r="D615" s="71" t="s">
        <v>1383</v>
      </c>
      <c r="E615" s="66" t="s">
        <v>1376</v>
      </c>
      <c r="F615" s="66" t="s">
        <v>1377</v>
      </c>
      <c r="G615" s="77" t="s">
        <v>425</v>
      </c>
      <c r="H615" s="77"/>
      <c r="I615" s="77"/>
      <c r="J615" s="77"/>
      <c r="K615" s="77" t="s">
        <v>77</v>
      </c>
      <c r="L615" s="75"/>
    </row>
    <row r="616" s="52" customFormat="1" ht="15.75" spans="1:12">
      <c r="A616" s="64">
        <v>9</v>
      </c>
      <c r="B616" s="76" t="s">
        <v>1370</v>
      </c>
      <c r="C616" s="66" t="s">
        <v>570</v>
      </c>
      <c r="D616" s="71" t="s">
        <v>1384</v>
      </c>
      <c r="E616" s="66" t="s">
        <v>1376</v>
      </c>
      <c r="F616" s="66" t="s">
        <v>1377</v>
      </c>
      <c r="G616" s="77" t="s">
        <v>425</v>
      </c>
      <c r="H616" s="77"/>
      <c r="I616" s="77"/>
      <c r="J616" s="77"/>
      <c r="K616" s="77" t="s">
        <v>77</v>
      </c>
      <c r="L616" s="75"/>
    </row>
    <row r="617" s="52" customFormat="1" ht="15.75" spans="1:12">
      <c r="A617" s="64">
        <v>10</v>
      </c>
      <c r="B617" s="76" t="s">
        <v>1370</v>
      </c>
      <c r="C617" s="66" t="s">
        <v>570</v>
      </c>
      <c r="D617" s="71" t="s">
        <v>1385</v>
      </c>
      <c r="E617" s="66" t="s">
        <v>1376</v>
      </c>
      <c r="F617" s="66" t="s">
        <v>1377</v>
      </c>
      <c r="G617" s="77" t="s">
        <v>425</v>
      </c>
      <c r="H617" s="77"/>
      <c r="I617" s="77"/>
      <c r="J617" s="77"/>
      <c r="K617" s="82" t="s">
        <v>77</v>
      </c>
      <c r="L617" s="75"/>
    </row>
    <row r="618" s="52" customFormat="1" ht="15.75" spans="1:12">
      <c r="A618" s="64">
        <v>11</v>
      </c>
      <c r="B618" s="76" t="s">
        <v>1370</v>
      </c>
      <c r="C618" s="66" t="s">
        <v>570</v>
      </c>
      <c r="D618" s="71" t="s">
        <v>1386</v>
      </c>
      <c r="E618" s="66" t="s">
        <v>1376</v>
      </c>
      <c r="F618" s="66" t="s">
        <v>1377</v>
      </c>
      <c r="G618" s="77" t="s">
        <v>425</v>
      </c>
      <c r="H618" s="77"/>
      <c r="I618" s="77"/>
      <c r="J618" s="77"/>
      <c r="K618" s="82" t="s">
        <v>77</v>
      </c>
      <c r="L618" s="75"/>
    </row>
    <row r="619" s="52" customFormat="1" ht="15.75" spans="1:12">
      <c r="A619" s="64">
        <v>12</v>
      </c>
      <c r="B619" s="76" t="s">
        <v>1370</v>
      </c>
      <c r="C619" s="66" t="s">
        <v>570</v>
      </c>
      <c r="D619" s="71" t="s">
        <v>1387</v>
      </c>
      <c r="E619" s="66" t="s">
        <v>1376</v>
      </c>
      <c r="F619" s="66" t="s">
        <v>1377</v>
      </c>
      <c r="G619" s="77" t="s">
        <v>425</v>
      </c>
      <c r="H619" s="77"/>
      <c r="I619" s="77"/>
      <c r="J619" s="77"/>
      <c r="K619" s="82" t="s">
        <v>77</v>
      </c>
      <c r="L619" s="75"/>
    </row>
    <row r="620" s="52" customFormat="1" ht="30" spans="1:12">
      <c r="A620" s="64">
        <v>13</v>
      </c>
      <c r="B620" s="76" t="s">
        <v>1370</v>
      </c>
      <c r="C620" s="66" t="s">
        <v>570</v>
      </c>
      <c r="D620" s="71" t="s">
        <v>1388</v>
      </c>
      <c r="E620" s="66" t="s">
        <v>1376</v>
      </c>
      <c r="F620" s="66" t="s">
        <v>1377</v>
      </c>
      <c r="G620" s="77" t="s">
        <v>425</v>
      </c>
      <c r="H620" s="77"/>
      <c r="I620" s="77"/>
      <c r="J620" s="77"/>
      <c r="K620" s="82" t="s">
        <v>77</v>
      </c>
      <c r="L620" s="75"/>
    </row>
    <row r="621" s="52" customFormat="1" ht="30" spans="1:12">
      <c r="A621" s="64">
        <v>14</v>
      </c>
      <c r="B621" s="76" t="s">
        <v>1370</v>
      </c>
      <c r="C621" s="66" t="s">
        <v>570</v>
      </c>
      <c r="D621" s="71" t="s">
        <v>1389</v>
      </c>
      <c r="E621" s="66" t="s">
        <v>1376</v>
      </c>
      <c r="F621" s="66" t="s">
        <v>1377</v>
      </c>
      <c r="G621" s="77" t="s">
        <v>425</v>
      </c>
      <c r="H621" s="77"/>
      <c r="I621" s="77"/>
      <c r="J621" s="77"/>
      <c r="K621" s="82" t="s">
        <v>77</v>
      </c>
      <c r="L621" s="75"/>
    </row>
    <row r="622" s="52" customFormat="1" ht="15.75" spans="1:12">
      <c r="A622" s="64">
        <v>15</v>
      </c>
      <c r="B622" s="76" t="s">
        <v>1370</v>
      </c>
      <c r="C622" s="66" t="s">
        <v>570</v>
      </c>
      <c r="D622" s="71" t="s">
        <v>1390</v>
      </c>
      <c r="E622" s="66" t="s">
        <v>1376</v>
      </c>
      <c r="F622" s="66" t="s">
        <v>1377</v>
      </c>
      <c r="G622" s="77" t="s">
        <v>425</v>
      </c>
      <c r="H622" s="77"/>
      <c r="I622" s="77"/>
      <c r="J622" s="77"/>
      <c r="K622" s="82" t="s">
        <v>77</v>
      </c>
      <c r="L622" s="75"/>
    </row>
    <row r="623" s="52" customFormat="1" ht="15.75" spans="1:12">
      <c r="A623" s="64">
        <v>16</v>
      </c>
      <c r="B623" s="76" t="s">
        <v>1370</v>
      </c>
      <c r="C623" s="66" t="s">
        <v>570</v>
      </c>
      <c r="D623" s="71" t="s">
        <v>1391</v>
      </c>
      <c r="E623" s="66" t="s">
        <v>1376</v>
      </c>
      <c r="F623" s="66" t="s">
        <v>1377</v>
      </c>
      <c r="G623" s="77" t="s">
        <v>425</v>
      </c>
      <c r="H623" s="77"/>
      <c r="I623" s="77"/>
      <c r="J623" s="77"/>
      <c r="K623" s="82" t="s">
        <v>77</v>
      </c>
      <c r="L623" s="75"/>
    </row>
    <row r="624" s="52" customFormat="1" ht="15.75" spans="1:12">
      <c r="A624" s="64">
        <v>17</v>
      </c>
      <c r="B624" s="76" t="s">
        <v>1370</v>
      </c>
      <c r="C624" s="66" t="s">
        <v>570</v>
      </c>
      <c r="D624" s="71" t="s">
        <v>1392</v>
      </c>
      <c r="E624" s="66" t="s">
        <v>1376</v>
      </c>
      <c r="F624" s="66" t="s">
        <v>1377</v>
      </c>
      <c r="G624" s="77" t="s">
        <v>425</v>
      </c>
      <c r="H624" s="77"/>
      <c r="I624" s="77"/>
      <c r="J624" s="77"/>
      <c r="K624" s="82" t="s">
        <v>77</v>
      </c>
      <c r="L624" s="75"/>
    </row>
    <row r="625" s="52" customFormat="1" ht="15.75" spans="1:12">
      <c r="A625" s="64">
        <v>18</v>
      </c>
      <c r="B625" s="76" t="s">
        <v>1370</v>
      </c>
      <c r="C625" s="66" t="s">
        <v>570</v>
      </c>
      <c r="D625" s="71" t="s">
        <v>1393</v>
      </c>
      <c r="E625" s="66" t="s">
        <v>1376</v>
      </c>
      <c r="F625" s="66" t="s">
        <v>1377</v>
      </c>
      <c r="G625" s="77" t="s">
        <v>425</v>
      </c>
      <c r="H625" s="77"/>
      <c r="I625" s="77"/>
      <c r="J625" s="77"/>
      <c r="K625" s="82" t="s">
        <v>77</v>
      </c>
      <c r="L625" s="75"/>
    </row>
    <row r="626" s="52" customFormat="1" ht="30" spans="1:12">
      <c r="A626" s="64">
        <v>19</v>
      </c>
      <c r="B626" s="76" t="s">
        <v>1370</v>
      </c>
      <c r="C626" s="66" t="s">
        <v>570</v>
      </c>
      <c r="D626" s="71" t="s">
        <v>1394</v>
      </c>
      <c r="E626" s="66" t="s">
        <v>1376</v>
      </c>
      <c r="F626" s="66" t="s">
        <v>1377</v>
      </c>
      <c r="G626" s="77" t="s">
        <v>425</v>
      </c>
      <c r="H626" s="77"/>
      <c r="I626" s="77"/>
      <c r="J626" s="77"/>
      <c r="K626" s="82" t="s">
        <v>77</v>
      </c>
      <c r="L626" s="75"/>
    </row>
    <row r="627" s="52" customFormat="1" ht="30" spans="1:12">
      <c r="A627" s="64">
        <v>20</v>
      </c>
      <c r="B627" s="76" t="s">
        <v>1370</v>
      </c>
      <c r="C627" s="66" t="s">
        <v>570</v>
      </c>
      <c r="D627" s="71" t="s">
        <v>1395</v>
      </c>
      <c r="E627" s="66" t="s">
        <v>1376</v>
      </c>
      <c r="F627" s="66" t="s">
        <v>1377</v>
      </c>
      <c r="G627" s="77" t="s">
        <v>425</v>
      </c>
      <c r="H627" s="77"/>
      <c r="I627" s="77"/>
      <c r="J627" s="77"/>
      <c r="K627" s="82" t="s">
        <v>77</v>
      </c>
      <c r="L627" s="75"/>
    </row>
    <row r="628" s="52" customFormat="1" ht="30" spans="1:12">
      <c r="A628" s="64">
        <v>21</v>
      </c>
      <c r="B628" s="76" t="s">
        <v>1370</v>
      </c>
      <c r="C628" s="66" t="s">
        <v>570</v>
      </c>
      <c r="D628" s="71" t="s">
        <v>1396</v>
      </c>
      <c r="E628" s="66" t="s">
        <v>1376</v>
      </c>
      <c r="F628" s="66" t="s">
        <v>1377</v>
      </c>
      <c r="G628" s="77" t="s">
        <v>425</v>
      </c>
      <c r="H628" s="77"/>
      <c r="I628" s="77"/>
      <c r="J628" s="77"/>
      <c r="K628" s="82" t="s">
        <v>77</v>
      </c>
      <c r="L628" s="75"/>
    </row>
    <row r="629" s="52" customFormat="1" ht="30" spans="1:12">
      <c r="A629" s="64">
        <v>22</v>
      </c>
      <c r="B629" s="76" t="s">
        <v>1370</v>
      </c>
      <c r="C629" s="66" t="s">
        <v>570</v>
      </c>
      <c r="D629" s="71" t="s">
        <v>1397</v>
      </c>
      <c r="E629" s="66" t="s">
        <v>1376</v>
      </c>
      <c r="F629" s="66" t="s">
        <v>1377</v>
      </c>
      <c r="G629" s="77" t="s">
        <v>425</v>
      </c>
      <c r="H629" s="77"/>
      <c r="I629" s="77"/>
      <c r="J629" s="77"/>
      <c r="K629" s="82" t="s">
        <v>77</v>
      </c>
      <c r="L629" s="75"/>
    </row>
    <row r="630" s="52" customFormat="1" ht="30" spans="1:12">
      <c r="A630" s="64">
        <v>23</v>
      </c>
      <c r="B630" s="76" t="s">
        <v>1370</v>
      </c>
      <c r="C630" s="66" t="s">
        <v>570</v>
      </c>
      <c r="D630" s="71" t="s">
        <v>1398</v>
      </c>
      <c r="E630" s="66" t="s">
        <v>1376</v>
      </c>
      <c r="F630" s="66" t="s">
        <v>1377</v>
      </c>
      <c r="G630" s="77" t="s">
        <v>425</v>
      </c>
      <c r="H630" s="77"/>
      <c r="I630" s="77"/>
      <c r="J630" s="77"/>
      <c r="K630" s="82" t="s">
        <v>77</v>
      </c>
      <c r="L630" s="75"/>
    </row>
    <row r="631" s="52" customFormat="1" ht="30" spans="1:12">
      <c r="A631" s="64">
        <v>24</v>
      </c>
      <c r="B631" s="76" t="s">
        <v>1370</v>
      </c>
      <c r="C631" s="66" t="s">
        <v>570</v>
      </c>
      <c r="D631" s="71" t="s">
        <v>1399</v>
      </c>
      <c r="E631" s="66" t="s">
        <v>1376</v>
      </c>
      <c r="F631" s="66" t="s">
        <v>1377</v>
      </c>
      <c r="G631" s="77" t="s">
        <v>425</v>
      </c>
      <c r="H631" s="77"/>
      <c r="I631" s="77"/>
      <c r="J631" s="77"/>
      <c r="K631" s="82" t="s">
        <v>77</v>
      </c>
      <c r="L631" s="75"/>
    </row>
    <row r="632" s="52" customFormat="1" ht="30" spans="1:12">
      <c r="A632" s="64">
        <v>25</v>
      </c>
      <c r="B632" s="76" t="s">
        <v>1370</v>
      </c>
      <c r="C632" s="66" t="s">
        <v>570</v>
      </c>
      <c r="D632" s="71" t="s">
        <v>1400</v>
      </c>
      <c r="E632" s="66" t="s">
        <v>1376</v>
      </c>
      <c r="F632" s="66" t="s">
        <v>1377</v>
      </c>
      <c r="G632" s="77" t="s">
        <v>425</v>
      </c>
      <c r="H632" s="77"/>
      <c r="I632" s="77"/>
      <c r="J632" s="77"/>
      <c r="K632" s="82" t="s">
        <v>77</v>
      </c>
      <c r="L632" s="75"/>
    </row>
    <row r="633" ht="30" spans="1:12">
      <c r="A633" s="64">
        <v>26</v>
      </c>
      <c r="B633" s="76" t="s">
        <v>1370</v>
      </c>
      <c r="C633" s="66" t="s">
        <v>570</v>
      </c>
      <c r="D633" s="71" t="s">
        <v>1401</v>
      </c>
      <c r="E633" s="66" t="s">
        <v>1376</v>
      </c>
      <c r="F633" s="66" t="s">
        <v>1377</v>
      </c>
      <c r="G633" s="77" t="s">
        <v>425</v>
      </c>
      <c r="H633" s="77"/>
      <c r="I633" s="77"/>
      <c r="J633" s="77"/>
      <c r="K633" s="82" t="s">
        <v>77</v>
      </c>
      <c r="L633" s="75"/>
    </row>
    <row r="634" s="52" customFormat="1" ht="15.75" spans="1:12">
      <c r="A634" s="64">
        <v>27</v>
      </c>
      <c r="B634" s="76" t="s">
        <v>1370</v>
      </c>
      <c r="C634" s="66" t="s">
        <v>570</v>
      </c>
      <c r="D634" s="71" t="s">
        <v>1402</v>
      </c>
      <c r="E634" s="66" t="s">
        <v>1376</v>
      </c>
      <c r="F634" s="66" t="s">
        <v>1377</v>
      </c>
      <c r="G634" s="77" t="s">
        <v>425</v>
      </c>
      <c r="H634" s="77"/>
      <c r="I634" s="77"/>
      <c r="J634" s="77"/>
      <c r="K634" s="82" t="s">
        <v>77</v>
      </c>
      <c r="L634" s="75"/>
    </row>
    <row r="635" ht="15.75" spans="1:12">
      <c r="A635" s="63" t="s">
        <v>1403</v>
      </c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</row>
    <row r="636" ht="15.75" spans="1:12">
      <c r="A636" s="64">
        <v>1</v>
      </c>
      <c r="B636" s="76" t="s">
        <v>1404</v>
      </c>
      <c r="C636" s="103" t="s">
        <v>1306</v>
      </c>
      <c r="D636" s="103" t="s">
        <v>1405</v>
      </c>
      <c r="E636" s="66" t="s">
        <v>1406</v>
      </c>
      <c r="F636" s="66" t="s">
        <v>493</v>
      </c>
      <c r="G636" s="66" t="s">
        <v>118</v>
      </c>
      <c r="H636" s="66"/>
      <c r="I636" s="66"/>
      <c r="J636" s="66"/>
      <c r="K636" s="82" t="s">
        <v>77</v>
      </c>
      <c r="L636" s="66"/>
    </row>
    <row r="637" s="52" customFormat="1" ht="15.75" spans="1:12">
      <c r="A637" s="104" t="s">
        <v>1407</v>
      </c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</row>
    <row r="638" s="52" customFormat="1" ht="15.75" spans="1:12">
      <c r="A638" s="63" t="s">
        <v>1408</v>
      </c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</row>
    <row r="639" s="52" customFormat="1" ht="15.75" spans="1:12">
      <c r="A639" s="64">
        <v>1</v>
      </c>
      <c r="B639" s="76" t="s">
        <v>78</v>
      </c>
      <c r="C639" s="66" t="s">
        <v>17</v>
      </c>
      <c r="D639" s="66" t="s">
        <v>1409</v>
      </c>
      <c r="E639" s="66" t="s">
        <v>1410</v>
      </c>
      <c r="F639" s="66" t="s">
        <v>51</v>
      </c>
      <c r="G639" s="66" t="s">
        <v>118</v>
      </c>
      <c r="H639" s="66"/>
      <c r="I639" s="66"/>
      <c r="J639" s="66"/>
      <c r="K639" s="82" t="s">
        <v>77</v>
      </c>
      <c r="L639" s="66"/>
    </row>
    <row r="640" s="52" customFormat="1" ht="30" spans="1:12">
      <c r="A640" s="64">
        <v>2</v>
      </c>
      <c r="B640" s="76" t="s">
        <v>78</v>
      </c>
      <c r="C640" s="66" t="s">
        <v>17</v>
      </c>
      <c r="D640" s="66" t="s">
        <v>1411</v>
      </c>
      <c r="E640" s="66" t="s">
        <v>1412</v>
      </c>
      <c r="F640" s="66" t="s">
        <v>51</v>
      </c>
      <c r="G640" s="66" t="s">
        <v>118</v>
      </c>
      <c r="H640" s="66"/>
      <c r="I640" s="66"/>
      <c r="J640" s="66"/>
      <c r="K640" s="82" t="s">
        <v>77</v>
      </c>
      <c r="L640" s="66"/>
    </row>
    <row r="641" s="52" customFormat="1" ht="30.75" spans="1:12">
      <c r="A641" s="64">
        <v>3</v>
      </c>
      <c r="B641" s="76" t="s">
        <v>78</v>
      </c>
      <c r="C641" s="66" t="s">
        <v>17</v>
      </c>
      <c r="D641" s="81" t="s">
        <v>1413</v>
      </c>
      <c r="E641" s="66" t="s">
        <v>1414</v>
      </c>
      <c r="F641" s="66" t="s">
        <v>444</v>
      </c>
      <c r="G641" s="66" t="s">
        <v>118</v>
      </c>
      <c r="H641" s="66"/>
      <c r="I641" s="66"/>
      <c r="J641" s="66"/>
      <c r="K641" s="82" t="s">
        <v>77</v>
      </c>
      <c r="L641" s="66"/>
    </row>
    <row r="642" s="52" customFormat="1" ht="15.75" spans="1:12">
      <c r="A642" s="64">
        <v>4</v>
      </c>
      <c r="B642" s="76" t="s">
        <v>78</v>
      </c>
      <c r="C642" s="66" t="s">
        <v>359</v>
      </c>
      <c r="D642" s="66" t="s">
        <v>1415</v>
      </c>
      <c r="E642" s="66" t="s">
        <v>1416</v>
      </c>
      <c r="F642" s="66" t="s">
        <v>251</v>
      </c>
      <c r="G642" s="66" t="s">
        <v>118</v>
      </c>
      <c r="H642" s="66"/>
      <c r="I642" s="66"/>
      <c r="J642" s="66"/>
      <c r="K642" s="82" t="s">
        <v>77</v>
      </c>
      <c r="L642" s="66"/>
    </row>
    <row r="643" s="52" customFormat="1" ht="30.75" spans="1:12">
      <c r="A643" s="64">
        <v>5</v>
      </c>
      <c r="B643" s="65" t="s">
        <v>78</v>
      </c>
      <c r="C643" s="66" t="s">
        <v>111</v>
      </c>
      <c r="D643" s="66" t="s">
        <v>1417</v>
      </c>
      <c r="E643" s="66" t="s">
        <v>1418</v>
      </c>
      <c r="F643" s="66" t="s">
        <v>1419</v>
      </c>
      <c r="G643" s="66" t="s">
        <v>118</v>
      </c>
      <c r="H643" s="66"/>
      <c r="I643" s="66"/>
      <c r="J643" s="66"/>
      <c r="K643" s="82" t="s">
        <v>77</v>
      </c>
      <c r="L643" s="66"/>
    </row>
    <row r="644" s="52" customFormat="1" ht="30.75" customHeight="1" spans="1:12">
      <c r="A644" s="64">
        <v>6</v>
      </c>
      <c r="B644" s="76" t="s">
        <v>78</v>
      </c>
      <c r="C644" s="66" t="s">
        <v>111</v>
      </c>
      <c r="D644" s="66" t="s">
        <v>1420</v>
      </c>
      <c r="E644" s="66" t="s">
        <v>1421</v>
      </c>
      <c r="F644" s="66" t="s">
        <v>1422</v>
      </c>
      <c r="G644" s="66" t="s">
        <v>118</v>
      </c>
      <c r="H644" s="66"/>
      <c r="I644" s="66"/>
      <c r="J644" s="66"/>
      <c r="K644" s="82" t="s">
        <v>77</v>
      </c>
      <c r="L644" s="66"/>
    </row>
    <row r="645" s="52" customFormat="1" ht="30" spans="1:12">
      <c r="A645" s="64">
        <v>7</v>
      </c>
      <c r="B645" s="136" t="s">
        <v>78</v>
      </c>
      <c r="C645" s="71" t="s">
        <v>1306</v>
      </c>
      <c r="D645" s="71" t="s">
        <v>1423</v>
      </c>
      <c r="E645" s="71" t="s">
        <v>1424</v>
      </c>
      <c r="F645" s="84" t="s">
        <v>1425</v>
      </c>
      <c r="G645" s="71" t="s">
        <v>118</v>
      </c>
      <c r="H645" s="71"/>
      <c r="I645" s="71"/>
      <c r="J645" s="71"/>
      <c r="K645" s="83" t="s">
        <v>77</v>
      </c>
      <c r="L645" s="66"/>
    </row>
    <row r="646" s="52" customFormat="1" ht="24" customHeight="1" spans="1:12">
      <c r="A646" s="64">
        <v>8</v>
      </c>
      <c r="B646" s="136" t="s">
        <v>78</v>
      </c>
      <c r="C646" s="71" t="s">
        <v>1306</v>
      </c>
      <c r="D646" s="71" t="s">
        <v>1426</v>
      </c>
      <c r="E646" s="71" t="s">
        <v>1427</v>
      </c>
      <c r="F646" s="71" t="s">
        <v>444</v>
      </c>
      <c r="G646" s="71" t="s">
        <v>118</v>
      </c>
      <c r="H646" s="71"/>
      <c r="I646" s="71"/>
      <c r="J646" s="71"/>
      <c r="K646" s="83" t="s">
        <v>77</v>
      </c>
      <c r="L646" s="66"/>
    </row>
    <row r="647" s="52" customFormat="1" ht="15.75" spans="1:12">
      <c r="A647" s="64">
        <v>9</v>
      </c>
      <c r="B647" s="136" t="s">
        <v>78</v>
      </c>
      <c r="C647" s="71" t="s">
        <v>1306</v>
      </c>
      <c r="D647" s="71" t="s">
        <v>1428</v>
      </c>
      <c r="E647" s="71" t="s">
        <v>1429</v>
      </c>
      <c r="F647" s="71" t="s">
        <v>444</v>
      </c>
      <c r="G647" s="71" t="s">
        <v>118</v>
      </c>
      <c r="H647" s="71"/>
      <c r="I647" s="71"/>
      <c r="J647" s="71"/>
      <c r="K647" s="83" t="s">
        <v>77</v>
      </c>
      <c r="L647" s="66"/>
    </row>
    <row r="648" ht="15.75" spans="1:12">
      <c r="A648" s="64">
        <v>10</v>
      </c>
      <c r="B648" s="136" t="s">
        <v>78</v>
      </c>
      <c r="C648" s="71" t="s">
        <v>1306</v>
      </c>
      <c r="D648" s="71" t="s">
        <v>1430</v>
      </c>
      <c r="E648" s="71" t="s">
        <v>1431</v>
      </c>
      <c r="F648" s="71" t="s">
        <v>444</v>
      </c>
      <c r="G648" s="71" t="s">
        <v>118</v>
      </c>
      <c r="H648" s="71"/>
      <c r="I648" s="71"/>
      <c r="J648" s="71"/>
      <c r="K648" s="83" t="s">
        <v>77</v>
      </c>
      <c r="L648" s="66"/>
    </row>
    <row r="649" s="52" customFormat="1" ht="15.75" spans="1:12">
      <c r="A649" s="64">
        <v>11</v>
      </c>
      <c r="B649" s="136" t="s">
        <v>78</v>
      </c>
      <c r="C649" s="71" t="s">
        <v>1306</v>
      </c>
      <c r="D649" s="71" t="s">
        <v>1432</v>
      </c>
      <c r="E649" s="71" t="s">
        <v>1433</v>
      </c>
      <c r="F649" s="71" t="s">
        <v>444</v>
      </c>
      <c r="G649" s="71" t="s">
        <v>118</v>
      </c>
      <c r="H649" s="71"/>
      <c r="I649" s="71"/>
      <c r="J649" s="71"/>
      <c r="K649" s="83" t="s">
        <v>77</v>
      </c>
      <c r="L649" s="66"/>
    </row>
    <row r="650" s="52" customFormat="1" ht="15.75" spans="1:12">
      <c r="A650" s="64">
        <v>12</v>
      </c>
      <c r="B650" s="136" t="s">
        <v>78</v>
      </c>
      <c r="C650" s="71" t="s">
        <v>1306</v>
      </c>
      <c r="D650" s="71" t="s">
        <v>1434</v>
      </c>
      <c r="E650" s="71" t="s">
        <v>1435</v>
      </c>
      <c r="F650" s="71" t="s">
        <v>444</v>
      </c>
      <c r="G650" s="71" t="s">
        <v>118</v>
      </c>
      <c r="H650" s="71"/>
      <c r="I650" s="71"/>
      <c r="J650" s="71"/>
      <c r="K650" s="83" t="s">
        <v>77</v>
      </c>
      <c r="L650" s="66"/>
    </row>
    <row r="651" s="52" customFormat="1" ht="30" spans="1:12">
      <c r="A651" s="64">
        <v>13</v>
      </c>
      <c r="B651" s="136" t="s">
        <v>78</v>
      </c>
      <c r="C651" s="71" t="s">
        <v>1306</v>
      </c>
      <c r="D651" s="71" t="s">
        <v>1436</v>
      </c>
      <c r="E651" s="71" t="s">
        <v>1437</v>
      </c>
      <c r="F651" s="84" t="s">
        <v>1248</v>
      </c>
      <c r="G651" s="71" t="s">
        <v>118</v>
      </c>
      <c r="H651" s="71"/>
      <c r="I651" s="71"/>
      <c r="J651" s="71"/>
      <c r="K651" s="83" t="s">
        <v>77</v>
      </c>
      <c r="L651" s="66"/>
    </row>
    <row r="652" s="52" customFormat="1" ht="15.75" spans="1:12">
      <c r="A652" s="63" t="s">
        <v>1438</v>
      </c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</row>
    <row r="653" s="52" customFormat="1" ht="30.75" spans="1:12">
      <c r="A653" s="64">
        <v>1</v>
      </c>
      <c r="B653" s="76" t="s">
        <v>81</v>
      </c>
      <c r="C653" s="66" t="s">
        <v>17</v>
      </c>
      <c r="D653" s="71" t="s">
        <v>1439</v>
      </c>
      <c r="E653" s="66" t="s">
        <v>1440</v>
      </c>
      <c r="F653" s="66" t="s">
        <v>51</v>
      </c>
      <c r="G653" s="66" t="s">
        <v>118</v>
      </c>
      <c r="H653" s="66"/>
      <c r="I653" s="66"/>
      <c r="J653" s="66"/>
      <c r="K653" s="82" t="s">
        <v>77</v>
      </c>
      <c r="L653" s="66"/>
    </row>
    <row r="654" s="52" customFormat="1" ht="15.75" spans="1:12">
      <c r="A654" s="64">
        <v>2</v>
      </c>
      <c r="B654" s="76" t="s">
        <v>81</v>
      </c>
      <c r="C654" s="66" t="s">
        <v>17</v>
      </c>
      <c r="D654" s="66" t="s">
        <v>1441</v>
      </c>
      <c r="E654" s="66" t="s">
        <v>83</v>
      </c>
      <c r="F654" s="66" t="s">
        <v>1442</v>
      </c>
      <c r="G654" s="66" t="s">
        <v>118</v>
      </c>
      <c r="H654" s="66"/>
      <c r="I654" s="66"/>
      <c r="J654" s="66"/>
      <c r="K654" s="82" t="s">
        <v>77</v>
      </c>
      <c r="L654" s="66"/>
    </row>
    <row r="655" s="52" customFormat="1" ht="30" spans="1:12">
      <c r="A655" s="64">
        <v>3</v>
      </c>
      <c r="B655" s="76" t="s">
        <v>81</v>
      </c>
      <c r="C655" s="66" t="s">
        <v>17</v>
      </c>
      <c r="D655" s="66" t="s">
        <v>1443</v>
      </c>
      <c r="E655" s="66" t="s">
        <v>1444</v>
      </c>
      <c r="F655" s="66" t="s">
        <v>51</v>
      </c>
      <c r="G655" s="66" t="s">
        <v>118</v>
      </c>
      <c r="H655" s="66"/>
      <c r="I655" s="66"/>
      <c r="J655" s="66"/>
      <c r="K655" s="82" t="s">
        <v>77</v>
      </c>
      <c r="L655" s="66"/>
    </row>
    <row r="656" s="52" customFormat="1" ht="15.75" spans="1:12">
      <c r="A656" s="64">
        <v>4</v>
      </c>
      <c r="B656" s="76" t="s">
        <v>81</v>
      </c>
      <c r="C656" s="66" t="s">
        <v>17</v>
      </c>
      <c r="D656" s="66" t="s">
        <v>1445</v>
      </c>
      <c r="E656" s="66" t="s">
        <v>1446</v>
      </c>
      <c r="F656" s="66" t="s">
        <v>51</v>
      </c>
      <c r="G656" s="66" t="s">
        <v>118</v>
      </c>
      <c r="H656" s="66"/>
      <c r="I656" s="66"/>
      <c r="J656" s="66"/>
      <c r="K656" s="82" t="s">
        <v>77</v>
      </c>
      <c r="L656" s="66"/>
    </row>
    <row r="657" s="52" customFormat="1" ht="15.75" spans="1:12">
      <c r="A657" s="64">
        <v>5</v>
      </c>
      <c r="B657" s="76" t="s">
        <v>81</v>
      </c>
      <c r="C657" s="71" t="s">
        <v>359</v>
      </c>
      <c r="D657" s="71" t="s">
        <v>1447</v>
      </c>
      <c r="E657" s="66" t="s">
        <v>1448</v>
      </c>
      <c r="F657" s="66" t="s">
        <v>373</v>
      </c>
      <c r="G657" s="66" t="s">
        <v>118</v>
      </c>
      <c r="H657" s="66"/>
      <c r="I657" s="66"/>
      <c r="J657" s="66"/>
      <c r="K657" s="82" t="s">
        <v>77</v>
      </c>
      <c r="L657" s="66"/>
    </row>
    <row r="658" s="52" customFormat="1" ht="30" spans="1:12">
      <c r="A658" s="64">
        <v>6</v>
      </c>
      <c r="B658" s="76" t="s">
        <v>81</v>
      </c>
      <c r="C658" s="66" t="s">
        <v>111</v>
      </c>
      <c r="D658" s="66" t="s">
        <v>1449</v>
      </c>
      <c r="E658" s="66" t="s">
        <v>1450</v>
      </c>
      <c r="F658" s="66" t="s">
        <v>382</v>
      </c>
      <c r="G658" s="66" t="s">
        <v>118</v>
      </c>
      <c r="H658" s="66"/>
      <c r="I658" s="66"/>
      <c r="J658" s="66"/>
      <c r="K658" s="82" t="s">
        <v>77</v>
      </c>
      <c r="L658" s="66" t="s">
        <v>1293</v>
      </c>
    </row>
    <row r="659" ht="15.75" spans="1:12">
      <c r="A659" s="64">
        <v>7</v>
      </c>
      <c r="B659" s="76" t="s">
        <v>81</v>
      </c>
      <c r="C659" s="66" t="s">
        <v>405</v>
      </c>
      <c r="D659" s="66" t="s">
        <v>1451</v>
      </c>
      <c r="E659" s="66" t="s">
        <v>1452</v>
      </c>
      <c r="F659" s="66" t="s">
        <v>1292</v>
      </c>
      <c r="G659" s="66" t="s">
        <v>118</v>
      </c>
      <c r="H659" s="66"/>
      <c r="I659" s="66"/>
      <c r="J659" s="66"/>
      <c r="K659" s="82" t="s">
        <v>77</v>
      </c>
      <c r="L659" s="66"/>
    </row>
    <row r="660" s="52" customFormat="1" ht="30" spans="1:12">
      <c r="A660" s="64">
        <v>8</v>
      </c>
      <c r="B660" s="76" t="s">
        <v>81</v>
      </c>
      <c r="C660" s="66" t="s">
        <v>104</v>
      </c>
      <c r="D660" s="66" t="s">
        <v>1453</v>
      </c>
      <c r="E660" s="66" t="s">
        <v>1454</v>
      </c>
      <c r="F660" s="66" t="s">
        <v>444</v>
      </c>
      <c r="G660" s="66" t="s">
        <v>118</v>
      </c>
      <c r="H660" s="66"/>
      <c r="I660" s="66"/>
      <c r="J660" s="66"/>
      <c r="K660" s="82" t="s">
        <v>77</v>
      </c>
      <c r="L660" s="66"/>
    </row>
    <row r="661" s="52" customFormat="1" ht="15.75" spans="1:12">
      <c r="A661" s="64">
        <v>9</v>
      </c>
      <c r="B661" s="76" t="s">
        <v>81</v>
      </c>
      <c r="C661" s="66" t="s">
        <v>1306</v>
      </c>
      <c r="D661" s="66" t="s">
        <v>1455</v>
      </c>
      <c r="E661" s="66" t="s">
        <v>1456</v>
      </c>
      <c r="F661" s="66" t="s">
        <v>444</v>
      </c>
      <c r="G661" s="77" t="s">
        <v>425</v>
      </c>
      <c r="H661" s="77"/>
      <c r="I661" s="77"/>
      <c r="J661" s="77"/>
      <c r="K661" s="82" t="s">
        <v>77</v>
      </c>
      <c r="L661" s="66"/>
    </row>
    <row r="662" ht="15.75" spans="1:12">
      <c r="A662" s="63" t="s">
        <v>1457</v>
      </c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</row>
    <row r="663" s="52" customFormat="1" ht="31.5" spans="1:12">
      <c r="A663" s="64">
        <v>1</v>
      </c>
      <c r="B663" s="76" t="s">
        <v>84</v>
      </c>
      <c r="C663" s="66" t="s">
        <v>17</v>
      </c>
      <c r="D663" s="66" t="s">
        <v>1458</v>
      </c>
      <c r="E663" s="66" t="s">
        <v>1459</v>
      </c>
      <c r="F663" s="66" t="s">
        <v>1460</v>
      </c>
      <c r="G663" s="66" t="s">
        <v>118</v>
      </c>
      <c r="H663" s="66"/>
      <c r="I663" s="66"/>
      <c r="J663" s="66"/>
      <c r="K663" s="82" t="s">
        <v>77</v>
      </c>
      <c r="L663" s="66"/>
    </row>
    <row r="664" s="52" customFormat="1" ht="31.5" spans="1:12">
      <c r="A664" s="64">
        <v>2</v>
      </c>
      <c r="B664" s="76" t="s">
        <v>84</v>
      </c>
      <c r="C664" s="66" t="s">
        <v>17</v>
      </c>
      <c r="D664" s="81" t="s">
        <v>1461</v>
      </c>
      <c r="E664" s="66" t="s">
        <v>1462</v>
      </c>
      <c r="F664" s="66" t="s">
        <v>1463</v>
      </c>
      <c r="G664" s="66" t="s">
        <v>118</v>
      </c>
      <c r="H664" s="66"/>
      <c r="I664" s="66"/>
      <c r="J664" s="66"/>
      <c r="K664" s="82" t="s">
        <v>77</v>
      </c>
      <c r="L664" s="66"/>
    </row>
    <row r="665" ht="15.75" spans="1:12">
      <c r="A665" s="63" t="s">
        <v>1464</v>
      </c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</row>
    <row r="666" ht="30" spans="1:12">
      <c r="A666" s="64">
        <v>1</v>
      </c>
      <c r="B666" s="76" t="s">
        <v>87</v>
      </c>
      <c r="C666" s="81" t="s">
        <v>17</v>
      </c>
      <c r="D666" s="81" t="s">
        <v>1465</v>
      </c>
      <c r="E666" s="66" t="s">
        <v>1466</v>
      </c>
      <c r="F666" s="66" t="s">
        <v>51</v>
      </c>
      <c r="G666" s="66" t="s">
        <v>118</v>
      </c>
      <c r="H666" s="66"/>
      <c r="I666" s="66"/>
      <c r="J666" s="66"/>
      <c r="K666" s="82" t="s">
        <v>77</v>
      </c>
      <c r="L666" s="66"/>
    </row>
    <row r="667" ht="30" spans="1:12">
      <c r="A667" s="64">
        <v>2</v>
      </c>
      <c r="B667" s="76" t="s">
        <v>87</v>
      </c>
      <c r="C667" s="81" t="s">
        <v>17</v>
      </c>
      <c r="D667" s="81" t="s">
        <v>1467</v>
      </c>
      <c r="E667" s="66" t="s">
        <v>1468</v>
      </c>
      <c r="F667" s="66" t="s">
        <v>51</v>
      </c>
      <c r="G667" s="66" t="s">
        <v>118</v>
      </c>
      <c r="H667" s="66"/>
      <c r="I667" s="66"/>
      <c r="J667" s="66"/>
      <c r="K667" s="82" t="s">
        <v>77</v>
      </c>
      <c r="L667" s="66"/>
    </row>
    <row r="668" s="52" customFormat="1" ht="15.75" spans="1:12">
      <c r="A668" s="63" t="s">
        <v>1469</v>
      </c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</row>
    <row r="669" s="52" customFormat="1" ht="15.75" spans="1:12">
      <c r="A669" s="104" t="s">
        <v>1470</v>
      </c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</row>
    <row r="670" s="52" customFormat="1" ht="15.75" spans="1:12">
      <c r="A670" s="63" t="s">
        <v>1471</v>
      </c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</row>
    <row r="671" s="52" customFormat="1" ht="15.75" spans="1:12">
      <c r="A671" s="64">
        <v>1</v>
      </c>
      <c r="B671" s="76" t="s">
        <v>1472</v>
      </c>
      <c r="C671" s="66" t="s">
        <v>17</v>
      </c>
      <c r="D671" s="66" t="s">
        <v>1473</v>
      </c>
      <c r="E671" s="66" t="s">
        <v>1474</v>
      </c>
      <c r="F671" s="66" t="s">
        <v>1475</v>
      </c>
      <c r="G671" s="66" t="s">
        <v>118</v>
      </c>
      <c r="H671" s="66"/>
      <c r="I671" s="66"/>
      <c r="J671" s="66"/>
      <c r="K671" s="82" t="s">
        <v>77</v>
      </c>
      <c r="L671" s="65" t="s">
        <v>1476</v>
      </c>
    </row>
    <row r="672" ht="30.75" spans="1:12">
      <c r="A672" s="64">
        <v>2</v>
      </c>
      <c r="B672" s="76" t="s">
        <v>1472</v>
      </c>
      <c r="C672" s="66" t="s">
        <v>17</v>
      </c>
      <c r="D672" s="66" t="s">
        <v>1477</v>
      </c>
      <c r="E672" s="66" t="s">
        <v>1478</v>
      </c>
      <c r="F672" s="66" t="s">
        <v>1326</v>
      </c>
      <c r="G672" s="66" t="s">
        <v>118</v>
      </c>
      <c r="H672" s="66"/>
      <c r="I672" s="66"/>
      <c r="J672" s="66"/>
      <c r="K672" s="82" t="s">
        <v>77</v>
      </c>
      <c r="L672" s="65"/>
    </row>
    <row r="673" s="52" customFormat="1" ht="15.75" spans="1:12">
      <c r="A673" s="64">
        <v>3</v>
      </c>
      <c r="B673" s="76" t="s">
        <v>1472</v>
      </c>
      <c r="C673" s="66" t="s">
        <v>17</v>
      </c>
      <c r="D673" s="81" t="s">
        <v>1479</v>
      </c>
      <c r="E673" s="66" t="s">
        <v>1480</v>
      </c>
      <c r="F673" s="66" t="s">
        <v>1481</v>
      </c>
      <c r="G673" s="66" t="s">
        <v>118</v>
      </c>
      <c r="H673" s="66"/>
      <c r="I673" s="66"/>
      <c r="J673" s="66"/>
      <c r="K673" s="82" t="s">
        <v>77</v>
      </c>
      <c r="L673" s="65"/>
    </row>
    <row r="674" s="52" customFormat="1" ht="15.75" spans="1:12">
      <c r="A674" s="64">
        <v>4</v>
      </c>
      <c r="B674" s="76" t="s">
        <v>1472</v>
      </c>
      <c r="C674" s="66" t="s">
        <v>17</v>
      </c>
      <c r="D674" s="81" t="s">
        <v>1482</v>
      </c>
      <c r="E674" s="66" t="s">
        <v>1483</v>
      </c>
      <c r="F674" s="66" t="s">
        <v>441</v>
      </c>
      <c r="G674" s="66" t="s">
        <v>118</v>
      </c>
      <c r="H674" s="66"/>
      <c r="I674" s="66"/>
      <c r="J674" s="66"/>
      <c r="K674" s="82" t="s">
        <v>77</v>
      </c>
      <c r="L674" s="65"/>
    </row>
    <row r="675" s="52" customFormat="1" ht="16.5" spans="1:12">
      <c r="A675" s="64">
        <v>5</v>
      </c>
      <c r="B675" s="65" t="s">
        <v>1472</v>
      </c>
      <c r="C675" s="137" t="s">
        <v>1484</v>
      </c>
      <c r="D675" s="138" t="s">
        <v>1485</v>
      </c>
      <c r="E675" s="139" t="s">
        <v>1486</v>
      </c>
      <c r="F675" s="138" t="s">
        <v>1487</v>
      </c>
      <c r="G675" s="66" t="s">
        <v>118</v>
      </c>
      <c r="H675" s="66"/>
      <c r="I675" s="66"/>
      <c r="J675" s="66"/>
      <c r="K675" s="82" t="s">
        <v>77</v>
      </c>
      <c r="L675" s="69" t="s">
        <v>1488</v>
      </c>
    </row>
    <row r="676" s="52" customFormat="1" ht="15.75" spans="1:12">
      <c r="A676" s="63" t="s">
        <v>1489</v>
      </c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</row>
    <row r="677" s="52" customFormat="1" ht="30" spans="1:12">
      <c r="A677" s="64">
        <v>1</v>
      </c>
      <c r="B677" s="136" t="s">
        <v>1490</v>
      </c>
      <c r="C677" s="103" t="s">
        <v>17</v>
      </c>
      <c r="D677" s="103" t="s">
        <v>1491</v>
      </c>
      <c r="E677" s="66" t="s">
        <v>1492</v>
      </c>
      <c r="F677" s="66" t="s">
        <v>1493</v>
      </c>
      <c r="G677" s="66" t="s">
        <v>118</v>
      </c>
      <c r="H677" s="66"/>
      <c r="I677" s="66"/>
      <c r="J677" s="66"/>
      <c r="K677" s="82" t="s">
        <v>77</v>
      </c>
      <c r="L677" s="66"/>
    </row>
    <row r="678" s="52" customFormat="1" ht="31.5" spans="1:12">
      <c r="A678" s="64">
        <v>2</v>
      </c>
      <c r="B678" s="136" t="s">
        <v>1490</v>
      </c>
      <c r="C678" s="103" t="s">
        <v>17</v>
      </c>
      <c r="D678" s="103" t="s">
        <v>1494</v>
      </c>
      <c r="E678" s="66" t="s">
        <v>1495</v>
      </c>
      <c r="F678" s="66" t="s">
        <v>1496</v>
      </c>
      <c r="G678" s="66" t="s">
        <v>118</v>
      </c>
      <c r="H678" s="66"/>
      <c r="I678" s="66"/>
      <c r="J678" s="66"/>
      <c r="K678" s="82" t="s">
        <v>77</v>
      </c>
      <c r="L678" s="66"/>
    </row>
    <row r="679" s="52" customFormat="1" ht="15.75" spans="1:12">
      <c r="A679" s="64">
        <v>3</v>
      </c>
      <c r="B679" s="136" t="s">
        <v>1490</v>
      </c>
      <c r="C679" s="71" t="s">
        <v>359</v>
      </c>
      <c r="D679" s="103" t="s">
        <v>1497</v>
      </c>
      <c r="E679" s="66" t="s">
        <v>1498</v>
      </c>
      <c r="F679" s="66" t="s">
        <v>373</v>
      </c>
      <c r="G679" s="66" t="s">
        <v>118</v>
      </c>
      <c r="H679" s="66"/>
      <c r="I679" s="66"/>
      <c r="J679" s="66"/>
      <c r="K679" s="82" t="s">
        <v>77</v>
      </c>
      <c r="L679" s="66"/>
    </row>
    <row r="680" ht="15.75" spans="1:12">
      <c r="A680" s="64">
        <v>4</v>
      </c>
      <c r="B680" s="136" t="s">
        <v>1490</v>
      </c>
      <c r="C680" s="71" t="s">
        <v>359</v>
      </c>
      <c r="D680" s="103" t="s">
        <v>1499</v>
      </c>
      <c r="E680" s="66" t="s">
        <v>1500</v>
      </c>
      <c r="F680" s="66" t="s">
        <v>373</v>
      </c>
      <c r="G680" s="66" t="s">
        <v>118</v>
      </c>
      <c r="H680" s="66"/>
      <c r="I680" s="66"/>
      <c r="J680" s="66"/>
      <c r="K680" s="82" t="s">
        <v>77</v>
      </c>
      <c r="L680" s="66"/>
    </row>
    <row r="681" s="52" customFormat="1" ht="15.75" spans="1:12">
      <c r="A681" s="64">
        <v>5</v>
      </c>
      <c r="B681" s="136" t="s">
        <v>1490</v>
      </c>
      <c r="C681" s="71" t="s">
        <v>359</v>
      </c>
      <c r="D681" s="103" t="s">
        <v>1501</v>
      </c>
      <c r="E681" s="66" t="s">
        <v>1498</v>
      </c>
      <c r="F681" s="66" t="s">
        <v>27</v>
      </c>
      <c r="G681" s="66" t="s">
        <v>118</v>
      </c>
      <c r="H681" s="66"/>
      <c r="I681" s="66"/>
      <c r="J681" s="66"/>
      <c r="K681" s="82" t="s">
        <v>77</v>
      </c>
      <c r="L681" s="66"/>
    </row>
    <row r="682" s="52" customFormat="1" ht="15.75" spans="1:12">
      <c r="A682" s="64">
        <v>6</v>
      </c>
      <c r="B682" s="136" t="s">
        <v>1490</v>
      </c>
      <c r="C682" s="103" t="s">
        <v>1306</v>
      </c>
      <c r="D682" s="103" t="s">
        <v>1502</v>
      </c>
      <c r="E682" s="66" t="s">
        <v>1503</v>
      </c>
      <c r="F682" s="66" t="s">
        <v>493</v>
      </c>
      <c r="G682" s="66" t="s">
        <v>118</v>
      </c>
      <c r="H682" s="66"/>
      <c r="I682" s="66"/>
      <c r="J682" s="66"/>
      <c r="K682" s="82" t="s">
        <v>77</v>
      </c>
      <c r="L682" s="66"/>
    </row>
    <row r="683" ht="15.75" spans="1:12">
      <c r="A683" s="63" t="s">
        <v>1504</v>
      </c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</row>
    <row r="684" s="52" customFormat="1" ht="15.75" spans="1:12">
      <c r="A684" s="64">
        <v>1</v>
      </c>
      <c r="B684" s="76" t="s">
        <v>1505</v>
      </c>
      <c r="C684" s="81" t="s">
        <v>17</v>
      </c>
      <c r="D684" s="81" t="s">
        <v>1506</v>
      </c>
      <c r="E684" s="66" t="s">
        <v>1507</v>
      </c>
      <c r="F684" s="66" t="s">
        <v>51</v>
      </c>
      <c r="G684" s="66" t="s">
        <v>118</v>
      </c>
      <c r="H684" s="66"/>
      <c r="I684" s="66"/>
      <c r="J684" s="66"/>
      <c r="K684" s="82" t="s">
        <v>77</v>
      </c>
      <c r="L684" s="66"/>
    </row>
    <row r="685" s="52" customFormat="1" ht="31.5" spans="1:12">
      <c r="A685" s="64">
        <v>2</v>
      </c>
      <c r="B685" s="76" t="s">
        <v>1505</v>
      </c>
      <c r="C685" s="81" t="s">
        <v>17</v>
      </c>
      <c r="D685" s="81" t="s">
        <v>1508</v>
      </c>
      <c r="E685" s="66" t="s">
        <v>1509</v>
      </c>
      <c r="F685" s="66" t="s">
        <v>649</v>
      </c>
      <c r="G685" s="66" t="s">
        <v>118</v>
      </c>
      <c r="H685" s="66"/>
      <c r="I685" s="66"/>
      <c r="J685" s="66"/>
      <c r="K685" s="82" t="s">
        <v>77</v>
      </c>
      <c r="L685" s="66"/>
    </row>
    <row r="686" ht="15.75" spans="1:12">
      <c r="A686" s="63" t="s">
        <v>1510</v>
      </c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</row>
    <row r="687" s="52" customFormat="1" ht="31.5" spans="1:12">
      <c r="A687" s="64">
        <v>1</v>
      </c>
      <c r="B687" s="76" t="s">
        <v>1511</v>
      </c>
      <c r="C687" s="71" t="s">
        <v>359</v>
      </c>
      <c r="D687" s="66" t="s">
        <v>1512</v>
      </c>
      <c r="E687" s="66" t="s">
        <v>1513</v>
      </c>
      <c r="F687" s="66" t="s">
        <v>1514</v>
      </c>
      <c r="G687" s="66" t="s">
        <v>118</v>
      </c>
      <c r="H687" s="66"/>
      <c r="I687" s="66"/>
      <c r="J687" s="66"/>
      <c r="K687" s="82" t="s">
        <v>77</v>
      </c>
      <c r="L687" s="66"/>
    </row>
    <row r="688" s="52" customFormat="1" ht="30.75" spans="1:12">
      <c r="A688" s="64">
        <v>2</v>
      </c>
      <c r="B688" s="76" t="s">
        <v>1511</v>
      </c>
      <c r="C688" s="71" t="s">
        <v>359</v>
      </c>
      <c r="D688" s="71" t="s">
        <v>1515</v>
      </c>
      <c r="E688" s="66" t="s">
        <v>1516</v>
      </c>
      <c r="F688" s="66" t="s">
        <v>373</v>
      </c>
      <c r="G688" s="66" t="s">
        <v>118</v>
      </c>
      <c r="H688" s="66"/>
      <c r="I688" s="66"/>
      <c r="J688" s="66"/>
      <c r="K688" s="82" t="s">
        <v>77</v>
      </c>
      <c r="L688" s="66"/>
    </row>
    <row r="689" s="97" customFormat="1" ht="15.75" spans="1:12">
      <c r="A689" s="63" t="s">
        <v>1517</v>
      </c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</row>
    <row r="690" s="97" customFormat="1" ht="30" spans="1:12">
      <c r="A690" s="64">
        <v>1</v>
      </c>
      <c r="B690" s="76" t="s">
        <v>93</v>
      </c>
      <c r="C690" s="81" t="s">
        <v>17</v>
      </c>
      <c r="D690" s="81" t="s">
        <v>1518</v>
      </c>
      <c r="E690" s="66" t="s">
        <v>1519</v>
      </c>
      <c r="F690" s="66" t="s">
        <v>51</v>
      </c>
      <c r="G690" s="66" t="s">
        <v>118</v>
      </c>
      <c r="H690" s="66"/>
      <c r="I690" s="66"/>
      <c r="J690" s="66"/>
      <c r="K690" s="82" t="s">
        <v>77</v>
      </c>
      <c r="L690" s="66"/>
    </row>
    <row r="691" s="97" customFormat="1" ht="15.75" spans="1:12">
      <c r="A691" s="63" t="s">
        <v>1520</v>
      </c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</row>
    <row r="692" ht="47.25" spans="1:12">
      <c r="A692" s="64">
        <v>1</v>
      </c>
      <c r="B692" s="65" t="s">
        <v>1521</v>
      </c>
      <c r="C692" s="66" t="s">
        <v>17</v>
      </c>
      <c r="D692" s="66" t="s">
        <v>1522</v>
      </c>
      <c r="E692" s="66" t="s">
        <v>1523</v>
      </c>
      <c r="F692" s="66" t="s">
        <v>1524</v>
      </c>
      <c r="G692" s="66" t="s">
        <v>118</v>
      </c>
      <c r="H692" s="66"/>
      <c r="I692" s="66"/>
      <c r="J692" s="66"/>
      <c r="K692" s="82" t="s">
        <v>77</v>
      </c>
      <c r="L692" s="66"/>
    </row>
    <row r="693" s="52" customFormat="1" ht="30" spans="1:12">
      <c r="A693" s="64">
        <v>2</v>
      </c>
      <c r="B693" s="65" t="s">
        <v>1521</v>
      </c>
      <c r="C693" s="66" t="s">
        <v>17</v>
      </c>
      <c r="D693" s="66" t="s">
        <v>1525</v>
      </c>
      <c r="E693" s="66" t="s">
        <v>1526</v>
      </c>
      <c r="F693" s="66" t="s">
        <v>60</v>
      </c>
      <c r="G693" s="66" t="s">
        <v>118</v>
      </c>
      <c r="H693" s="66"/>
      <c r="I693" s="66"/>
      <c r="J693" s="66"/>
      <c r="K693" s="82" t="s">
        <v>77</v>
      </c>
      <c r="L693" s="66"/>
    </row>
    <row r="694" s="52" customFormat="1" ht="30.75" spans="1:12">
      <c r="A694" s="64">
        <v>3</v>
      </c>
      <c r="B694" s="65" t="s">
        <v>1521</v>
      </c>
      <c r="C694" s="71" t="s">
        <v>359</v>
      </c>
      <c r="D694" s="66" t="s">
        <v>1527</v>
      </c>
      <c r="E694" s="66" t="s">
        <v>1528</v>
      </c>
      <c r="F694" s="66" t="s">
        <v>373</v>
      </c>
      <c r="G694" s="66" t="s">
        <v>118</v>
      </c>
      <c r="H694" s="66"/>
      <c r="I694" s="66"/>
      <c r="J694" s="66"/>
      <c r="K694" s="82" t="s">
        <v>77</v>
      </c>
      <c r="L694" s="66"/>
    </row>
    <row r="695" s="52" customFormat="1" ht="15.75" spans="1:12">
      <c r="A695" s="63" t="s">
        <v>1529</v>
      </c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</row>
    <row r="696" s="52" customFormat="1" ht="31.5" spans="1:12">
      <c r="A696" s="64">
        <v>1</v>
      </c>
      <c r="B696" s="76" t="s">
        <v>1530</v>
      </c>
      <c r="C696" s="103" t="s">
        <v>17</v>
      </c>
      <c r="D696" s="71" t="s">
        <v>1531</v>
      </c>
      <c r="E696" s="66" t="s">
        <v>1532</v>
      </c>
      <c r="F696" s="66" t="s">
        <v>523</v>
      </c>
      <c r="G696" s="66" t="s">
        <v>118</v>
      </c>
      <c r="H696" s="66"/>
      <c r="I696" s="66"/>
      <c r="J696" s="66"/>
      <c r="K696" s="82" t="s">
        <v>77</v>
      </c>
      <c r="L696" s="66"/>
    </row>
    <row r="697" s="52" customFormat="1" ht="30.75" spans="1:12">
      <c r="A697" s="64">
        <v>2</v>
      </c>
      <c r="B697" s="76" t="s">
        <v>1530</v>
      </c>
      <c r="C697" s="103" t="s">
        <v>17</v>
      </c>
      <c r="D697" s="71" t="s">
        <v>1533</v>
      </c>
      <c r="E697" s="66" t="s">
        <v>1534</v>
      </c>
      <c r="F697" s="66" t="s">
        <v>1535</v>
      </c>
      <c r="G697" s="66" t="s">
        <v>118</v>
      </c>
      <c r="H697" s="66"/>
      <c r="I697" s="66"/>
      <c r="J697" s="66"/>
      <c r="K697" s="82" t="s">
        <v>77</v>
      </c>
      <c r="L697" s="66"/>
    </row>
    <row r="698" ht="15.75" spans="1:12">
      <c r="A698" s="64">
        <v>3</v>
      </c>
      <c r="B698" s="76" t="s">
        <v>1530</v>
      </c>
      <c r="C698" s="103" t="s">
        <v>17</v>
      </c>
      <c r="D698" s="71" t="s">
        <v>1536</v>
      </c>
      <c r="E698" s="66" t="s">
        <v>1537</v>
      </c>
      <c r="F698" s="66" t="s">
        <v>251</v>
      </c>
      <c r="G698" s="66" t="s">
        <v>118</v>
      </c>
      <c r="H698" s="66"/>
      <c r="I698" s="66"/>
      <c r="J698" s="66"/>
      <c r="K698" s="82" t="s">
        <v>77</v>
      </c>
      <c r="L698" s="66"/>
    </row>
    <row r="699" s="52" customFormat="1" ht="15.75" spans="1:12">
      <c r="A699" s="64">
        <v>4</v>
      </c>
      <c r="B699" s="76" t="s">
        <v>1530</v>
      </c>
      <c r="C699" s="103" t="s">
        <v>1306</v>
      </c>
      <c r="D699" s="71" t="s">
        <v>1538</v>
      </c>
      <c r="E699" s="66" t="s">
        <v>1539</v>
      </c>
      <c r="F699" s="66" t="s">
        <v>373</v>
      </c>
      <c r="G699" s="66" t="s">
        <v>118</v>
      </c>
      <c r="H699" s="66"/>
      <c r="I699" s="66"/>
      <c r="J699" s="66"/>
      <c r="K699" s="82" t="s">
        <v>77</v>
      </c>
      <c r="L699" s="66"/>
    </row>
    <row r="700" s="52" customFormat="1" ht="63" spans="1:12">
      <c r="A700" s="64">
        <v>5</v>
      </c>
      <c r="B700" s="76" t="s">
        <v>1530</v>
      </c>
      <c r="C700" s="71" t="s">
        <v>1306</v>
      </c>
      <c r="D700" s="71" t="s">
        <v>1540</v>
      </c>
      <c r="E700" s="66" t="s">
        <v>1541</v>
      </c>
      <c r="F700" s="66" t="s">
        <v>1542</v>
      </c>
      <c r="G700" s="66" t="s">
        <v>118</v>
      </c>
      <c r="H700" s="66"/>
      <c r="I700" s="66"/>
      <c r="J700" s="66"/>
      <c r="K700" s="82" t="s">
        <v>77</v>
      </c>
      <c r="L700" s="66"/>
    </row>
    <row r="701" s="52" customFormat="1" ht="15.75" spans="1:12">
      <c r="A701" s="64">
        <v>6</v>
      </c>
      <c r="B701" s="65" t="s">
        <v>1543</v>
      </c>
      <c r="C701" s="66" t="s">
        <v>758</v>
      </c>
      <c r="D701" s="66" t="s">
        <v>1544</v>
      </c>
      <c r="E701" s="66" t="s">
        <v>1545</v>
      </c>
      <c r="F701" s="66" t="s">
        <v>1546</v>
      </c>
      <c r="G701" s="66" t="s">
        <v>118</v>
      </c>
      <c r="H701" s="66"/>
      <c r="I701" s="66"/>
      <c r="J701" s="66"/>
      <c r="K701" s="82" t="s">
        <v>627</v>
      </c>
      <c r="L701" s="66" t="s">
        <v>1547</v>
      </c>
    </row>
    <row r="702" s="52" customFormat="1" ht="15.75" spans="1:12">
      <c r="A702" s="63" t="s">
        <v>1548</v>
      </c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</row>
    <row r="703" s="52" customFormat="1" ht="15.75" spans="1:12">
      <c r="A703" s="64">
        <v>1</v>
      </c>
      <c r="B703" s="76" t="s">
        <v>1549</v>
      </c>
      <c r="C703" s="66" t="s">
        <v>359</v>
      </c>
      <c r="D703" s="66" t="s">
        <v>1550</v>
      </c>
      <c r="E703" s="66" t="s">
        <v>1551</v>
      </c>
      <c r="F703" s="66" t="s">
        <v>1552</v>
      </c>
      <c r="G703" s="66" t="s">
        <v>118</v>
      </c>
      <c r="H703" s="66"/>
      <c r="I703" s="66"/>
      <c r="J703" s="66"/>
      <c r="K703" s="82" t="s">
        <v>77</v>
      </c>
      <c r="L703" s="66"/>
    </row>
    <row r="704" ht="15.75" spans="1:12">
      <c r="A704" s="63" t="s">
        <v>1553</v>
      </c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</row>
    <row r="705" s="52" customFormat="1" ht="15.75" spans="1:12">
      <c r="A705" s="64">
        <v>1</v>
      </c>
      <c r="B705" s="76" t="s">
        <v>1554</v>
      </c>
      <c r="C705" s="103" t="s">
        <v>17</v>
      </c>
      <c r="D705" s="71" t="s">
        <v>1555</v>
      </c>
      <c r="E705" s="66" t="s">
        <v>1556</v>
      </c>
      <c r="F705" s="66" t="s">
        <v>51</v>
      </c>
      <c r="G705" s="66" t="s">
        <v>118</v>
      </c>
      <c r="H705" s="66"/>
      <c r="I705" s="66"/>
      <c r="J705" s="66"/>
      <c r="K705" s="82" t="s">
        <v>77</v>
      </c>
      <c r="L705" s="66"/>
    </row>
    <row r="706" s="52" customFormat="1" ht="15.75" spans="1:12">
      <c r="A706" s="64">
        <v>2</v>
      </c>
      <c r="B706" s="76" t="s">
        <v>1554</v>
      </c>
      <c r="C706" s="103" t="s">
        <v>405</v>
      </c>
      <c r="D706" s="71" t="s">
        <v>1557</v>
      </c>
      <c r="E706" s="66" t="s">
        <v>1558</v>
      </c>
      <c r="F706" s="66" t="s">
        <v>302</v>
      </c>
      <c r="G706" s="66" t="s">
        <v>118</v>
      </c>
      <c r="H706" s="66"/>
      <c r="I706" s="66"/>
      <c r="J706" s="66"/>
      <c r="K706" s="82" t="s">
        <v>77</v>
      </c>
      <c r="L706" s="66"/>
    </row>
    <row r="707" s="52" customFormat="1" ht="15.75" spans="1:12">
      <c r="A707" s="63" t="s">
        <v>1559</v>
      </c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</row>
    <row r="708" s="52" customFormat="1" ht="15.75" spans="1:12">
      <c r="A708" s="64">
        <v>1</v>
      </c>
      <c r="B708" s="76" t="s">
        <v>1560</v>
      </c>
      <c r="C708" s="103" t="s">
        <v>17</v>
      </c>
      <c r="D708" s="71" t="s">
        <v>1561</v>
      </c>
      <c r="E708" s="85" t="s">
        <v>1562</v>
      </c>
      <c r="F708" s="66" t="s">
        <v>51</v>
      </c>
      <c r="G708" s="66" t="s">
        <v>118</v>
      </c>
      <c r="H708" s="66"/>
      <c r="I708" s="66"/>
      <c r="J708" s="66"/>
      <c r="K708" s="82" t="s">
        <v>77</v>
      </c>
      <c r="L708" s="66"/>
    </row>
    <row r="709" s="52" customFormat="1" ht="15.75" spans="1:12">
      <c r="A709" s="64">
        <v>2</v>
      </c>
      <c r="B709" s="76" t="s">
        <v>1560</v>
      </c>
      <c r="C709" s="103" t="s">
        <v>17</v>
      </c>
      <c r="D709" s="83" t="s">
        <v>1563</v>
      </c>
      <c r="E709" s="85" t="s">
        <v>1562</v>
      </c>
      <c r="F709" s="86" t="s">
        <v>1564</v>
      </c>
      <c r="G709" s="66" t="s">
        <v>118</v>
      </c>
      <c r="H709" s="66"/>
      <c r="I709" s="66"/>
      <c r="J709" s="66"/>
      <c r="K709" s="82" t="s">
        <v>77</v>
      </c>
      <c r="L709" s="66"/>
    </row>
    <row r="710" s="52" customFormat="1" ht="15.75" spans="1:12">
      <c r="A710" s="64">
        <v>3</v>
      </c>
      <c r="B710" s="76" t="s">
        <v>1560</v>
      </c>
      <c r="C710" s="103" t="s">
        <v>405</v>
      </c>
      <c r="D710" s="83" t="s">
        <v>1565</v>
      </c>
      <c r="E710" s="85" t="s">
        <v>1566</v>
      </c>
      <c r="F710" s="85" t="s">
        <v>1567</v>
      </c>
      <c r="G710" s="66" t="s">
        <v>118</v>
      </c>
      <c r="H710" s="66"/>
      <c r="I710" s="66"/>
      <c r="J710" s="66"/>
      <c r="K710" s="82" t="s">
        <v>77</v>
      </c>
      <c r="L710" s="66"/>
    </row>
    <row r="711" s="52" customFormat="1" ht="15.75" spans="1:12">
      <c r="A711" s="64">
        <v>4</v>
      </c>
      <c r="B711" s="76" t="s">
        <v>1560</v>
      </c>
      <c r="C711" s="71" t="s">
        <v>1306</v>
      </c>
      <c r="D711" s="71" t="s">
        <v>1568</v>
      </c>
      <c r="E711" s="66" t="s">
        <v>1569</v>
      </c>
      <c r="F711" s="66" t="s">
        <v>444</v>
      </c>
      <c r="G711" s="66" t="s">
        <v>118</v>
      </c>
      <c r="H711" s="66"/>
      <c r="I711" s="66"/>
      <c r="J711" s="66"/>
      <c r="K711" s="82" t="s">
        <v>77</v>
      </c>
      <c r="L711" s="66"/>
    </row>
    <row r="712" s="52" customFormat="1" ht="15.75" spans="1:12">
      <c r="A712" s="104" t="s">
        <v>1570</v>
      </c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</row>
    <row r="713" ht="15.75" spans="1:12">
      <c r="A713" s="63" t="s">
        <v>1571</v>
      </c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</row>
    <row r="714" ht="15.75" spans="1:12">
      <c r="A714" s="64">
        <v>1</v>
      </c>
      <c r="B714" s="76" t="s">
        <v>96</v>
      </c>
      <c r="C714" s="81" t="s">
        <v>111</v>
      </c>
      <c r="D714" s="81" t="s">
        <v>1572</v>
      </c>
      <c r="E714" s="66" t="s">
        <v>1573</v>
      </c>
      <c r="F714" s="66" t="s">
        <v>302</v>
      </c>
      <c r="G714" s="66" t="s">
        <v>118</v>
      </c>
      <c r="H714" s="66"/>
      <c r="I714" s="66"/>
      <c r="J714" s="66"/>
      <c r="K714" s="82" t="s">
        <v>77</v>
      </c>
      <c r="L714" s="66"/>
    </row>
    <row r="715" s="52" customFormat="1" ht="31.5" spans="1:12">
      <c r="A715" s="64">
        <v>2</v>
      </c>
      <c r="B715" s="76" t="s">
        <v>96</v>
      </c>
      <c r="C715" s="81" t="s">
        <v>111</v>
      </c>
      <c r="D715" s="66" t="s">
        <v>1574</v>
      </c>
      <c r="E715" s="66" t="s">
        <v>1575</v>
      </c>
      <c r="F715" s="66" t="s">
        <v>438</v>
      </c>
      <c r="G715" s="66" t="s">
        <v>118</v>
      </c>
      <c r="H715" s="66"/>
      <c r="I715" s="66"/>
      <c r="J715" s="66"/>
      <c r="K715" s="82" t="s">
        <v>77</v>
      </c>
      <c r="L715" s="66"/>
    </row>
    <row r="716" s="52" customFormat="1" ht="15.75" spans="1:12">
      <c r="A716" s="63" t="s">
        <v>1576</v>
      </c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</row>
    <row r="717" ht="15.75" spans="1:12">
      <c r="A717" s="64">
        <v>1</v>
      </c>
      <c r="B717" s="76" t="s">
        <v>1577</v>
      </c>
      <c r="C717" s="81" t="s">
        <v>17</v>
      </c>
      <c r="D717" s="81" t="s">
        <v>1578</v>
      </c>
      <c r="E717" s="66" t="s">
        <v>1579</v>
      </c>
      <c r="F717" s="66" t="s">
        <v>1580</v>
      </c>
      <c r="G717" s="66" t="s">
        <v>118</v>
      </c>
      <c r="H717" s="66"/>
      <c r="I717" s="66"/>
      <c r="J717" s="66"/>
      <c r="K717" s="82" t="s">
        <v>48</v>
      </c>
      <c r="L717" s="66"/>
    </row>
    <row r="718" ht="15.75" spans="1:12">
      <c r="A718" s="64">
        <v>2</v>
      </c>
      <c r="B718" s="76" t="s">
        <v>1577</v>
      </c>
      <c r="C718" s="66" t="s">
        <v>359</v>
      </c>
      <c r="D718" s="81" t="s">
        <v>1581</v>
      </c>
      <c r="E718" s="66" t="s">
        <v>1582</v>
      </c>
      <c r="F718" s="66" t="s">
        <v>373</v>
      </c>
      <c r="G718" s="66" t="s">
        <v>118</v>
      </c>
      <c r="H718" s="66"/>
      <c r="I718" s="66"/>
      <c r="J718" s="66"/>
      <c r="K718" s="82" t="s">
        <v>77</v>
      </c>
      <c r="L718" s="66"/>
    </row>
    <row r="719" ht="15.75" spans="1:12">
      <c r="A719" s="64">
        <v>3</v>
      </c>
      <c r="B719" s="76" t="s">
        <v>1577</v>
      </c>
      <c r="C719" s="71" t="s">
        <v>1306</v>
      </c>
      <c r="D719" s="103" t="s">
        <v>1583</v>
      </c>
      <c r="E719" s="66" t="s">
        <v>1584</v>
      </c>
      <c r="F719" s="66" t="s">
        <v>449</v>
      </c>
      <c r="G719" s="66" t="s">
        <v>118</v>
      </c>
      <c r="H719" s="66"/>
      <c r="I719" s="66"/>
      <c r="J719" s="66"/>
      <c r="K719" s="82" t="s">
        <v>77</v>
      </c>
      <c r="L719" s="66"/>
    </row>
    <row r="720" ht="15.75" spans="1:12">
      <c r="A720" s="104" t="s">
        <v>1585</v>
      </c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</row>
    <row r="721" ht="15.75" spans="1:12">
      <c r="A721" s="63" t="s">
        <v>1586</v>
      </c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</row>
    <row r="722" ht="15.75" spans="1:12">
      <c r="A722" s="64">
        <v>1</v>
      </c>
      <c r="B722" s="65" t="s">
        <v>103</v>
      </c>
      <c r="C722" s="66" t="s">
        <v>104</v>
      </c>
      <c r="D722" s="66" t="s">
        <v>1587</v>
      </c>
      <c r="E722" s="66" t="s">
        <v>1588</v>
      </c>
      <c r="F722" s="66" t="s">
        <v>1589</v>
      </c>
      <c r="G722" s="66" t="s">
        <v>118</v>
      </c>
      <c r="H722" s="66"/>
      <c r="I722" s="66"/>
      <c r="J722" s="66"/>
      <c r="K722" s="82" t="s">
        <v>1590</v>
      </c>
      <c r="L722" s="66"/>
    </row>
    <row r="723" ht="32.25" customHeight="1" spans="1:12">
      <c r="A723" s="140">
        <v>2</v>
      </c>
      <c r="B723" s="65" t="s">
        <v>103</v>
      </c>
      <c r="C723" s="141" t="s">
        <v>1591</v>
      </c>
      <c r="D723" s="141" t="s">
        <v>1592</v>
      </c>
      <c r="E723" s="141" t="s">
        <v>1593</v>
      </c>
      <c r="F723" s="141" t="s">
        <v>1594</v>
      </c>
      <c r="G723" s="141" t="s">
        <v>425</v>
      </c>
      <c r="H723" s="141"/>
      <c r="I723" s="141"/>
      <c r="J723" s="141"/>
      <c r="K723" s="145" t="s">
        <v>1595</v>
      </c>
      <c r="L723" s="146"/>
    </row>
    <row r="724" ht="30" spans="1:12">
      <c r="A724" s="140">
        <v>3</v>
      </c>
      <c r="B724" s="65" t="s">
        <v>103</v>
      </c>
      <c r="C724" s="141" t="s">
        <v>1591</v>
      </c>
      <c r="D724" s="141" t="s">
        <v>1596</v>
      </c>
      <c r="E724" s="141" t="s">
        <v>1593</v>
      </c>
      <c r="F724" s="141" t="s">
        <v>1597</v>
      </c>
      <c r="G724" s="141" t="s">
        <v>425</v>
      </c>
      <c r="H724" s="141"/>
      <c r="I724" s="141"/>
      <c r="J724" s="141"/>
      <c r="K724" s="145" t="s">
        <v>1595</v>
      </c>
      <c r="L724" s="146"/>
    </row>
    <row r="725" ht="48.75" customHeight="1" spans="1:12">
      <c r="A725" s="140">
        <v>4</v>
      </c>
      <c r="B725" s="65" t="s">
        <v>103</v>
      </c>
      <c r="C725" s="141" t="s">
        <v>1591</v>
      </c>
      <c r="D725" s="141" t="s">
        <v>1598</v>
      </c>
      <c r="E725" s="141" t="s">
        <v>1593</v>
      </c>
      <c r="F725" s="141" t="s">
        <v>1599</v>
      </c>
      <c r="G725" s="141" t="s">
        <v>425</v>
      </c>
      <c r="H725" s="141"/>
      <c r="I725" s="141"/>
      <c r="J725" s="141"/>
      <c r="K725" s="145" t="s">
        <v>1595</v>
      </c>
      <c r="L725" s="146"/>
    </row>
    <row r="726" ht="30" spans="1:12">
      <c r="A726" s="140">
        <v>5</v>
      </c>
      <c r="B726" s="65" t="s">
        <v>103</v>
      </c>
      <c r="C726" s="141" t="s">
        <v>1591</v>
      </c>
      <c r="D726" s="141" t="s">
        <v>1600</v>
      </c>
      <c r="E726" s="141" t="s">
        <v>1593</v>
      </c>
      <c r="F726" s="141" t="s">
        <v>1601</v>
      </c>
      <c r="G726" s="141" t="s">
        <v>425</v>
      </c>
      <c r="H726" s="141"/>
      <c r="I726" s="141"/>
      <c r="J726" s="141"/>
      <c r="K726" s="145" t="s">
        <v>1595</v>
      </c>
      <c r="L726" s="146"/>
    </row>
    <row r="727" ht="57" spans="1:12">
      <c r="A727" s="140">
        <v>6</v>
      </c>
      <c r="B727" s="65" t="s">
        <v>103</v>
      </c>
      <c r="C727" s="141" t="s">
        <v>1591</v>
      </c>
      <c r="D727" s="141" t="s">
        <v>1602</v>
      </c>
      <c r="E727" s="141" t="s">
        <v>1593</v>
      </c>
      <c r="F727" s="141" t="s">
        <v>1603</v>
      </c>
      <c r="G727" s="141" t="s">
        <v>425</v>
      </c>
      <c r="H727" s="141"/>
      <c r="I727" s="141"/>
      <c r="J727" s="141"/>
      <c r="K727" s="145" t="s">
        <v>1595</v>
      </c>
      <c r="L727" s="146"/>
    </row>
    <row r="728" ht="30" spans="1:12">
      <c r="A728" s="140">
        <v>7</v>
      </c>
      <c r="B728" s="65" t="s">
        <v>103</v>
      </c>
      <c r="C728" s="141" t="s">
        <v>1591</v>
      </c>
      <c r="D728" s="141" t="s">
        <v>1604</v>
      </c>
      <c r="E728" s="141" t="s">
        <v>1593</v>
      </c>
      <c r="F728" s="141" t="s">
        <v>1605</v>
      </c>
      <c r="G728" s="141" t="s">
        <v>425</v>
      </c>
      <c r="H728" s="141"/>
      <c r="I728" s="141"/>
      <c r="J728" s="141"/>
      <c r="K728" s="145" t="s">
        <v>1595</v>
      </c>
      <c r="L728" s="146"/>
    </row>
    <row r="729" ht="15.75" spans="1:12">
      <c r="A729" s="142" t="s">
        <v>1606</v>
      </c>
      <c r="B729" s="143"/>
      <c r="C729" s="143"/>
      <c r="D729" s="143"/>
      <c r="E729" s="143"/>
      <c r="F729" s="143"/>
      <c r="G729" s="143"/>
      <c r="H729" s="143"/>
      <c r="I729" s="143"/>
      <c r="J729" s="143"/>
      <c r="K729" s="143"/>
      <c r="L729" s="147"/>
    </row>
    <row r="730" ht="15.75" spans="1:12">
      <c r="A730" s="64"/>
      <c r="B730" s="65"/>
      <c r="C730" s="66"/>
      <c r="D730" s="67"/>
      <c r="E730" s="144" t="s">
        <v>1607</v>
      </c>
      <c r="F730" s="66"/>
      <c r="G730" s="66" t="s">
        <v>425</v>
      </c>
      <c r="H730" s="66"/>
      <c r="I730" s="66"/>
      <c r="J730" s="66"/>
      <c r="K730" s="82" t="s">
        <v>77</v>
      </c>
      <c r="L730" s="66"/>
    </row>
  </sheetData>
  <sheetProtection formatCells="0" formatColumns="0" formatRows="0" insertRows="0" insertColumns="0" insertHyperlinks="0" deleteColumns="0" deleteRows="0" sort="0" autoFilter="0" pivotTables="0"/>
  <autoFilter ref="A3:L730">
    <extLst/>
  </autoFilter>
  <mergeCells count="42">
    <mergeCell ref="A1:L1"/>
    <mergeCell ref="A2:L2"/>
    <mergeCell ref="A4:L4"/>
    <mergeCell ref="A5:L5"/>
    <mergeCell ref="A31:L31"/>
    <mergeCell ref="A32:L32"/>
    <mergeCell ref="A261:L261"/>
    <mergeCell ref="A553:L553"/>
    <mergeCell ref="A559:L559"/>
    <mergeCell ref="A563:L563"/>
    <mergeCell ref="A564:L564"/>
    <mergeCell ref="A584:L584"/>
    <mergeCell ref="A588:L588"/>
    <mergeCell ref="A593:L593"/>
    <mergeCell ref="A600:L600"/>
    <mergeCell ref="A605:L605"/>
    <mergeCell ref="A607:L607"/>
    <mergeCell ref="A635:L635"/>
    <mergeCell ref="A637:L637"/>
    <mergeCell ref="A638:L638"/>
    <mergeCell ref="A652:L652"/>
    <mergeCell ref="A662:L662"/>
    <mergeCell ref="A665:L665"/>
    <mergeCell ref="A668:L668"/>
    <mergeCell ref="A669:L669"/>
    <mergeCell ref="A670:L670"/>
    <mergeCell ref="A676:L676"/>
    <mergeCell ref="A683:L683"/>
    <mergeCell ref="A686:L686"/>
    <mergeCell ref="A689:L689"/>
    <mergeCell ref="A691:L691"/>
    <mergeCell ref="A695:L695"/>
    <mergeCell ref="A702:L702"/>
    <mergeCell ref="A704:L704"/>
    <mergeCell ref="A707:L707"/>
    <mergeCell ref="A712:L712"/>
    <mergeCell ref="A713:L713"/>
    <mergeCell ref="A716:L716"/>
    <mergeCell ref="A720:L720"/>
    <mergeCell ref="A721:L721"/>
    <mergeCell ref="A729:L729"/>
    <mergeCell ref="L671:L674"/>
  </mergeCells>
  <conditionalFormatting sqref="D9">
    <cfRule type="duplicateValues" dxfId="0" priority="289"/>
    <cfRule type="duplicateValues" dxfId="1" priority="290"/>
    <cfRule type="duplicateValues" dxfId="2" priority="291"/>
  </conditionalFormatting>
  <conditionalFormatting sqref="E9">
    <cfRule type="duplicateValues" dxfId="0" priority="292"/>
    <cfRule type="duplicateValues" dxfId="1" priority="293"/>
    <cfRule type="duplicateValues" dxfId="2" priority="294"/>
  </conditionalFormatting>
  <conditionalFormatting sqref="D36">
    <cfRule type="duplicateValues" dxfId="3" priority="113"/>
    <cfRule type="duplicateValues" dxfId="2" priority="112"/>
  </conditionalFormatting>
  <conditionalFormatting sqref="D118">
    <cfRule type="duplicateValues" dxfId="3" priority="107"/>
    <cfRule type="duplicateValues" dxfId="2" priority="106"/>
  </conditionalFormatting>
  <conditionalFormatting sqref="D132">
    <cfRule type="duplicateValues" dxfId="3" priority="105"/>
    <cfRule type="duplicateValues" dxfId="2" priority="104"/>
  </conditionalFormatting>
  <conditionalFormatting sqref="D165">
    <cfRule type="duplicateValues" dxfId="3" priority="100"/>
    <cfRule type="duplicateValues" dxfId="2" priority="101"/>
  </conditionalFormatting>
  <conditionalFormatting sqref="D449">
    <cfRule type="duplicateValues" dxfId="2" priority="56"/>
    <cfRule type="duplicateValues" dxfId="3" priority="57"/>
  </conditionalFormatting>
  <conditionalFormatting sqref="E504">
    <cfRule type="duplicateValues" dxfId="4" priority="126"/>
  </conditionalFormatting>
  <conditionalFormatting sqref="E506">
    <cfRule type="duplicateValues" dxfId="4" priority="127"/>
  </conditionalFormatting>
  <conditionalFormatting sqref="E508">
    <cfRule type="duplicateValues" dxfId="4" priority="124"/>
  </conditionalFormatting>
  <conditionalFormatting sqref="E510">
    <cfRule type="duplicateValues" dxfId="4" priority="125"/>
  </conditionalFormatting>
  <conditionalFormatting sqref="D532">
    <cfRule type="duplicateValues" dxfId="2" priority="2"/>
    <cfRule type="duplicateValues" dxfId="2" priority="3"/>
    <cfRule type="duplicateValues" dxfId="2" priority="4"/>
    <cfRule type="duplicateValues" dxfId="2" priority="1"/>
  </conditionalFormatting>
  <conditionalFormatting sqref="D532:E532">
    <cfRule type="duplicateValues" dxfId="4" priority="5"/>
  </conditionalFormatting>
  <conditionalFormatting sqref="D551">
    <cfRule type="duplicateValues" dxfId="2" priority="32"/>
    <cfRule type="duplicateValues" dxfId="2" priority="33"/>
    <cfRule type="duplicateValues" dxfId="2" priority="34"/>
    <cfRule type="duplicateValues" dxfId="2" priority="31"/>
  </conditionalFormatting>
  <conditionalFormatting sqref="D551:E551">
    <cfRule type="duplicateValues" dxfId="4" priority="35"/>
  </conditionalFormatting>
  <conditionalFormatting sqref="D552">
    <cfRule type="duplicateValues" dxfId="2" priority="27"/>
    <cfRule type="duplicateValues" dxfId="2" priority="28"/>
    <cfRule type="duplicateValues" dxfId="2" priority="29"/>
    <cfRule type="duplicateValues" dxfId="2" priority="26"/>
  </conditionalFormatting>
  <conditionalFormatting sqref="D552:E552">
    <cfRule type="duplicateValues" dxfId="4" priority="30"/>
  </conditionalFormatting>
  <conditionalFormatting sqref="D595">
    <cfRule type="duplicateValues" dxfId="2" priority="78"/>
    <cfRule type="duplicateValues" dxfId="2" priority="79"/>
    <cfRule type="duplicateValues" dxfId="2" priority="80"/>
  </conditionalFormatting>
  <conditionalFormatting sqref="D601">
    <cfRule type="duplicateValues" dxfId="2" priority="286"/>
    <cfRule type="duplicateValues" dxfId="2" priority="287"/>
    <cfRule type="duplicateValues" dxfId="2" priority="288"/>
  </conditionalFormatting>
  <conditionalFormatting sqref="D603">
    <cfRule type="duplicateValues" dxfId="2" priority="72"/>
    <cfRule type="duplicateValues" dxfId="2" priority="73"/>
    <cfRule type="duplicateValues" dxfId="2" priority="74"/>
  </conditionalFormatting>
  <conditionalFormatting sqref="D643">
    <cfRule type="duplicateValues" dxfId="2" priority="69"/>
    <cfRule type="duplicateValues" dxfId="2" priority="70"/>
    <cfRule type="duplicateValues" dxfId="2" priority="71"/>
  </conditionalFormatting>
  <conditionalFormatting sqref="D646">
    <cfRule type="duplicateValues" dxfId="2" priority="7"/>
    <cfRule type="duplicateValues" dxfId="2" priority="8"/>
    <cfRule type="duplicateValues" dxfId="2" priority="9"/>
    <cfRule type="duplicateValues" dxfId="2" priority="6"/>
  </conditionalFormatting>
  <conditionalFormatting sqref="D650">
    <cfRule type="duplicateValues" dxfId="2" priority="23"/>
    <cfRule type="duplicateValues" dxfId="2" priority="24"/>
    <cfRule type="duplicateValues" dxfId="2" priority="25"/>
    <cfRule type="duplicateValues" dxfId="2" priority="22"/>
  </conditionalFormatting>
  <conditionalFormatting sqref="D651">
    <cfRule type="duplicateValues" dxfId="2" priority="19"/>
    <cfRule type="duplicateValues" dxfId="2" priority="20"/>
    <cfRule type="duplicateValues" dxfId="2" priority="21"/>
    <cfRule type="duplicateValues" dxfId="2" priority="18"/>
  </conditionalFormatting>
  <conditionalFormatting sqref="D675">
    <cfRule type="duplicateValues" dxfId="2" priority="11"/>
    <cfRule type="duplicateValues" dxfId="2" priority="12"/>
    <cfRule type="duplicateValues" dxfId="2" priority="13"/>
    <cfRule type="duplicateValues" dxfId="2" priority="10"/>
  </conditionalFormatting>
  <conditionalFormatting sqref="D730">
    <cfRule type="duplicateValues" dxfId="2" priority="174"/>
    <cfRule type="duplicateValues" dxfId="3" priority="176"/>
  </conditionalFormatting>
  <conditionalFormatting sqref="D35:D36">
    <cfRule type="duplicateValues" dxfId="3" priority="119"/>
    <cfRule type="duplicateValues" dxfId="2" priority="120"/>
  </conditionalFormatting>
  <conditionalFormatting sqref="D125:D131">
    <cfRule type="duplicateValues" dxfId="3" priority="103"/>
    <cfRule type="duplicateValues" dxfId="2" priority="102"/>
  </conditionalFormatting>
  <conditionalFormatting sqref="D144:D145">
    <cfRule type="duplicateValues" dxfId="3" priority="130"/>
    <cfRule type="duplicateValues" dxfId="2" priority="131"/>
  </conditionalFormatting>
  <conditionalFormatting sqref="D200:D201">
    <cfRule type="duplicateValues" dxfId="2" priority="41"/>
    <cfRule type="duplicateValues" dxfId="2" priority="42"/>
    <cfRule type="duplicateValues" dxfId="2" priority="43"/>
  </conditionalFormatting>
  <conditionalFormatting sqref="D335:D336">
    <cfRule type="duplicateValues" dxfId="2" priority="87"/>
    <cfRule type="duplicateValues" dxfId="2" priority="88"/>
    <cfRule type="duplicateValues" dxfId="2" priority="89"/>
  </conditionalFormatting>
  <conditionalFormatting sqref="D337:D338">
    <cfRule type="duplicateValues" dxfId="2" priority="84"/>
    <cfRule type="duplicateValues" dxfId="2" priority="85"/>
    <cfRule type="duplicateValues" dxfId="2" priority="86"/>
  </conditionalFormatting>
  <conditionalFormatting sqref="D345:D347">
    <cfRule type="duplicateValues" dxfId="2" priority="15"/>
    <cfRule type="duplicateValues" dxfId="2" priority="16"/>
    <cfRule type="duplicateValues" dxfId="2" priority="17"/>
    <cfRule type="duplicateValues" dxfId="2" priority="14"/>
  </conditionalFormatting>
  <conditionalFormatting sqref="D394:D397">
    <cfRule type="duplicateValues" dxfId="2" priority="81"/>
    <cfRule type="duplicateValues" dxfId="2" priority="82"/>
    <cfRule type="duplicateValues" dxfId="2" priority="83"/>
  </conditionalFormatting>
  <conditionalFormatting sqref="D398:D421">
    <cfRule type="duplicateValues" dxfId="2" priority="58"/>
    <cfRule type="duplicateValues" dxfId="2" priority="59"/>
    <cfRule type="duplicateValues" dxfId="2" priority="60"/>
  </conditionalFormatting>
  <conditionalFormatting sqref="D422:D448">
    <cfRule type="duplicateValues" dxfId="2" priority="62"/>
    <cfRule type="duplicateValues" dxfId="2" priority="63"/>
    <cfRule type="duplicateValues" dxfId="2" priority="64"/>
  </conditionalFormatting>
  <conditionalFormatting sqref="D449:D473">
    <cfRule type="duplicateValues" dxfId="2" priority="53"/>
    <cfRule type="duplicateValues" dxfId="2" priority="54"/>
    <cfRule type="duplicateValues" dxfId="2" priority="55"/>
  </conditionalFormatting>
  <conditionalFormatting sqref="D474:D491">
    <cfRule type="duplicateValues" dxfId="2" priority="50"/>
    <cfRule type="duplicateValues" dxfId="2" priority="51"/>
    <cfRule type="duplicateValues" dxfId="2" priority="52"/>
  </conditionalFormatting>
  <conditionalFormatting sqref="D492:D503">
    <cfRule type="duplicateValues" dxfId="2" priority="360"/>
    <cfRule type="duplicateValues" dxfId="2" priority="361"/>
    <cfRule type="duplicateValues" dxfId="2" priority="362"/>
  </conditionalFormatting>
  <conditionalFormatting sqref="D557:D558">
    <cfRule type="duplicateValues" dxfId="2" priority="37"/>
    <cfRule type="duplicateValues" dxfId="2" priority="38"/>
    <cfRule type="duplicateValues" dxfId="2" priority="39"/>
  </conditionalFormatting>
  <conditionalFormatting sqref="D730:D1048576 D1:D193 D547:D550 D504:D521 D596:D600 D602 D604:D642 D644:D645 D202:D334 D553:D556 D652:D674 D339:D344 D348:D393 D676:D728 D647:D649 D559:D594">
    <cfRule type="duplicateValues" dxfId="2" priority="97"/>
    <cfRule type="duplicateValues" dxfId="2" priority="98"/>
    <cfRule type="duplicateValues" dxfId="2" priority="99"/>
  </conditionalFormatting>
  <conditionalFormatting sqref="D652:D674 D1:D344 D348:D531 D676:D1048576 D647:D649 D553:D645 D533:D550">
    <cfRule type="duplicateValues" dxfId="2" priority="36"/>
  </conditionalFormatting>
  <conditionalFormatting sqref="D16 D10 D6:D8">
    <cfRule type="duplicateValues" dxfId="2" priority="177"/>
  </conditionalFormatting>
  <conditionalFormatting sqref="D16 D6:D10">
    <cfRule type="duplicateValues" dxfId="3" priority="180"/>
  </conditionalFormatting>
  <conditionalFormatting sqref="D109:D111 D48:D66 D68:D105 D46 D34 D41:D44 D37:D39">
    <cfRule type="duplicateValues" dxfId="3" priority="246"/>
    <cfRule type="duplicateValues" dxfId="2" priority="254"/>
  </conditionalFormatting>
  <conditionalFormatting sqref="D45 D47 D35:D36 D40">
    <cfRule type="duplicateValues" dxfId="2" priority="118"/>
  </conditionalFormatting>
  <conditionalFormatting sqref="D45 D47 D35:D36">
    <cfRule type="duplicateValues" dxfId="3" priority="117"/>
    <cfRule type="duplicateValues" dxfId="2" priority="116"/>
  </conditionalFormatting>
  <conditionalFormatting sqref="D47 D35:D36">
    <cfRule type="duplicateValues" dxfId="3" priority="115"/>
    <cfRule type="duplicateValues" dxfId="2" priority="114"/>
  </conditionalFormatting>
  <conditionalFormatting sqref="D112:D114 D35:D36 D40 D45 D47 D106:D108 D67">
    <cfRule type="duplicateValues" dxfId="2" priority="128"/>
    <cfRule type="duplicateValues" dxfId="3" priority="129"/>
  </conditionalFormatting>
  <conditionalFormatting sqref="D180:D181 D120 D140:D143 D133:D138 D122:D124 D115:D117 D147:D148 D158:D164 D166 D177:D178">
    <cfRule type="duplicateValues" dxfId="3" priority="234"/>
    <cfRule type="duplicateValues" dxfId="2" priority="244"/>
  </conditionalFormatting>
  <conditionalFormatting sqref="D167 D146">
    <cfRule type="duplicateValues" dxfId="3" priority="108"/>
    <cfRule type="duplicateValues" dxfId="2" priority="109"/>
  </conditionalFormatting>
  <conditionalFormatting sqref="D194 D196">
    <cfRule type="duplicateValues" dxfId="2" priority="47"/>
    <cfRule type="duplicateValues" dxfId="2" priority="48"/>
    <cfRule type="duplicateValues" dxfId="2" priority="49"/>
  </conditionalFormatting>
  <conditionalFormatting sqref="D197:D199 D195">
    <cfRule type="duplicateValues" dxfId="2" priority="326"/>
    <cfRule type="duplicateValues" dxfId="2" priority="327"/>
    <cfRule type="duplicateValues" dxfId="2" priority="328"/>
  </conditionalFormatting>
  <conditionalFormatting sqref="D398:E421">
    <cfRule type="duplicateValues" dxfId="4" priority="61"/>
  </conditionalFormatting>
  <conditionalFormatting sqref="D422:E448">
    <cfRule type="duplicateValues" dxfId="4" priority="65"/>
  </conditionalFormatting>
  <conditionalFormatting sqref="D547:E550 D511:E521">
    <cfRule type="duplicateValues" dxfId="4" priority="264"/>
  </conditionalFormatting>
  <conditionalFormatting sqref="D522:D531 D533:D546">
    <cfRule type="duplicateValues" dxfId="2" priority="90"/>
    <cfRule type="duplicateValues" dxfId="2" priority="91"/>
    <cfRule type="duplicateValues" dxfId="2" priority="92"/>
  </conditionalFormatting>
  <conditionalFormatting sqref="D522:E531 D533:E546">
    <cfRule type="duplicateValues" dxfId="4" priority="93"/>
  </conditionalFormatting>
  <conditionalFormatting sqref="D557:E558">
    <cfRule type="duplicateValues" dxfId="4" priority="40"/>
  </conditionalFormatting>
  <dataValidations count="8">
    <dataValidation type="list" allowBlank="1" showInputMessage="1" showErrorMessage="1" sqref="I$1:I$1048576 J$1:J$1048576">
      <formula1>"1,0"</formula1>
    </dataValidation>
    <dataValidation type="list" allowBlank="1" showInputMessage="1" showErrorMessage="1" promptTitle="01政府單位,02行業協會,03高校/科研機構,04醫療機構," sqref="C28 C30 C285 C701 C703 C2:C4 C6:C20 C33:C201 C212:C260 C262:C283 C287:C397 C422:C503 C554:C558 C560:C562 C692:C693 C705:C706 C708:C711 C714:C715 C717:C719 C722:C728 C730:C1048576">
      <formula1>"01政府單位,02行業協會,03高校/科研機構,04醫療機構,05經銷商,06企業,07青年中醫生/學生"</formula1>
    </dataValidation>
    <dataValidation type="list" allowBlank="1" showInputMessage="1" showErrorMessage="1" sqref="G28 G30 G270 G562 G661 G701 G703 G2:G3 G6:G20 G33:G201 G212:G260 G262:G266 G272:G503 G522:G546 G554:G558 G609:G634 G692:G694 G705:G706 G708:G711 G714:G715 G717:G719 G722:G728 G730:G1048576">
      <formula1>"01VVIP,02專家委員,03VIP,04GUEST"</formula1>
    </dataValidation>
    <dataValidation type="list" allowBlank="1" showInputMessage="1" showErrorMessage="1" sqref="G271 G267:G269">
      <formula1>"01 VVIP,02專家委員,03 VIP,04 GUEST"</formula1>
    </dataValidation>
    <dataValidation type="list" allowBlank="1" showInputMessage="1" showErrorMessage="1" sqref="B4:B556 B559:B728">
      <formula1>"1-1中國澳門,1-2中國內地,1-3中國香港,1-4中國台灣,2-1葡萄牙,2-2西班牙,2-3比利時,2-4荷蘭,2-5德國,2-6英國,2-7奧地利,2-8瑞士,3-1莫桑比克,3-2佛得角,3-3安哥拉,3-4幾內亞比紹,3-5聖多美和普林西比,4-1迪拜,4-2泰國,4-3柬埔寨,4-4印度尼西亞,4-5東帝汶,4-6菲律賓,4-7新加坡,4-8韓國,4-9越南,4-10馬來西亞,5-1巴西,5-2美國,6-1新西蘭"</formula1>
    </dataValidation>
    <dataValidation type="list" allowBlank="1" showInputMessage="1" showErrorMessage="1" sqref="B1:B3 B557:B558 B730:B1048576">
      <formula1>"1-1中國內地,1-2中國澳門,1-3中國香港,1-4中國台灣,2-1葡萄牙,2-2西班牙,2-3比利時,2-4荷蘭,2-5德國,2-6英國,2-7奧地利,2-8瑞士,3-1莫桑比克,3-2佛得角,3-3安哥拉,3-4幾內亞比紹,3-5聖多美和普林西比,4-1迪拜,4-2泰國,4-3柬埔寨,4-4印度尼西亞,4-5東帝汶,4-6菲律賓,4-7新加坡,4-8韓國,4-9越南,4-10馬來西亞,5-1巴西,5-2美國,6-1新西蘭"</formula1>
    </dataValidation>
    <dataValidation type="list" allowBlank="1" showInputMessage="1" showErrorMessage="1" sqref="K1:K193 K200:K1048576">
      <formula1>"BD招商組,BD企服組,CICE,D-Pro,SEC,TR,派意,瑞蓮莊,粵澳藥業,植博館,TR/CICE,主題文化街，"</formula1>
    </dataValidation>
    <dataValidation type="list" allowBlank="1" showInputMessage="1" showErrorMessage="1" sqref="K194:K199">
      <formula1>"D-Pro,CICE,BD,SEC,TR,派意,粵澳藥業,瑞蓮莊,植博館"</formula1>
    </dataValidation>
  </dataValidations>
  <printOptions horizontalCentered="1"/>
  <pageMargins left="0.25" right="0.25" top="0.44" bottom="0.39" header="0.3" footer="0.3"/>
  <pageSetup paperSize="8" scale="82" fitToHeight="0" orientation="portrait"/>
  <headerFoot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4"/>
  <sheetViews>
    <sheetView workbookViewId="0">
      <pane ySplit="3" topLeftCell="A4" activePane="bottomLeft" state="frozen"/>
      <selection/>
      <selection pane="bottomLeft" activeCell="B10" sqref="B10"/>
    </sheetView>
  </sheetViews>
  <sheetFormatPr defaultColWidth="9" defaultRowHeight="15"/>
  <cols>
    <col min="1" max="1" width="5.625" style="2" customWidth="1"/>
    <col min="2" max="2" width="13.75" style="55" customWidth="1"/>
    <col min="3" max="3" width="18" style="56" customWidth="1"/>
    <col min="4" max="4" width="15.25" style="56" customWidth="1"/>
    <col min="5" max="5" width="40.625" style="56" customWidth="1"/>
    <col min="6" max="6" width="22.625" style="56" customWidth="1"/>
    <col min="7" max="7" width="10.75" style="56" customWidth="1"/>
    <col min="8" max="8" width="19.375" style="56" customWidth="1"/>
    <col min="9" max="9" width="17.25" style="56" customWidth="1"/>
    <col min="10" max="10" width="17.5" style="56" customWidth="1"/>
    <col min="11" max="11" width="16.5" style="56" customWidth="1"/>
    <col min="12" max="12" width="11.5" style="57" customWidth="1"/>
    <col min="13" max="13" width="25.125" style="57" customWidth="1"/>
    <col min="14" max="16384" width="9" style="38"/>
  </cols>
  <sheetData>
    <row r="1" ht="17.25" customHeight="1" spans="1:1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ht="20.25" spans="1:13">
      <c r="A2" s="59" t="s">
        <v>1608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="50" customFormat="1" ht="20.25" customHeight="1" spans="1:13">
      <c r="A3" s="60" t="s">
        <v>2</v>
      </c>
      <c r="B3" s="60" t="s">
        <v>3</v>
      </c>
      <c r="C3" s="60" t="s">
        <v>4</v>
      </c>
      <c r="D3" s="60" t="s">
        <v>5</v>
      </c>
      <c r="E3" s="60" t="s">
        <v>6</v>
      </c>
      <c r="F3" s="60" t="s">
        <v>7</v>
      </c>
      <c r="G3" s="60" t="s">
        <v>8</v>
      </c>
      <c r="H3" s="61" t="s">
        <v>1609</v>
      </c>
      <c r="I3" s="61" t="s">
        <v>1610</v>
      </c>
      <c r="J3" s="61" t="s">
        <v>10</v>
      </c>
      <c r="K3" s="61" t="s">
        <v>11</v>
      </c>
      <c r="L3" s="60" t="s">
        <v>12</v>
      </c>
      <c r="M3" s="60" t="s">
        <v>13</v>
      </c>
    </row>
    <row r="4" ht="14.25" spans="1:13">
      <c r="A4" s="62" t="s">
        <v>1611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ht="15.75" spans="1:13">
      <c r="A5" s="63" t="s">
        <v>1612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="51" customFormat="1" ht="15.75" spans="1:13">
      <c r="A6" s="64"/>
      <c r="B6" s="65"/>
      <c r="C6" s="66"/>
      <c r="D6" s="67"/>
      <c r="E6" s="68"/>
      <c r="F6" s="66"/>
      <c r="G6" s="66" t="s">
        <v>118</v>
      </c>
      <c r="H6" s="69" t="s">
        <v>1613</v>
      </c>
      <c r="I6" s="69"/>
      <c r="J6" s="66"/>
      <c r="K6" s="66"/>
      <c r="L6" s="82"/>
      <c r="M6" s="66"/>
    </row>
    <row r="7" s="51" customFormat="1" spans="1:13">
      <c r="A7" s="64"/>
      <c r="B7" s="65"/>
      <c r="C7" s="66"/>
      <c r="D7" s="67"/>
      <c r="E7" s="68"/>
      <c r="F7" s="66"/>
      <c r="G7" s="66"/>
      <c r="H7" s="66"/>
      <c r="I7" s="66"/>
      <c r="J7" s="66"/>
      <c r="K7" s="66"/>
      <c r="L7" s="82"/>
      <c r="M7" s="66"/>
    </row>
    <row r="8" ht="15.75" spans="1:13">
      <c r="A8" s="64"/>
      <c r="B8" s="70"/>
      <c r="C8" s="71"/>
      <c r="D8" s="72"/>
      <c r="E8" s="72"/>
      <c r="F8" s="71"/>
      <c r="G8" s="71"/>
      <c r="H8" s="71"/>
      <c r="I8" s="71"/>
      <c r="J8" s="71"/>
      <c r="K8" s="71"/>
      <c r="L8" s="83"/>
      <c r="M8" s="84"/>
    </row>
    <row r="9" ht="15.75" spans="1:13">
      <c r="A9" s="63" t="s">
        <v>1614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="52" customFormat="1" ht="15.75" spans="1:13">
      <c r="A10" s="64"/>
      <c r="B10" s="65"/>
      <c r="C10" s="66"/>
      <c r="D10" s="67"/>
      <c r="E10" s="73"/>
      <c r="F10" s="66"/>
      <c r="G10" s="66"/>
      <c r="H10" s="69" t="s">
        <v>22</v>
      </c>
      <c r="I10" s="85" t="s">
        <v>1615</v>
      </c>
      <c r="J10" s="66"/>
      <c r="K10" s="66"/>
      <c r="L10" s="82"/>
      <c r="M10" s="66"/>
    </row>
    <row r="11" s="52" customFormat="1" ht="15.75" spans="1:13">
      <c r="A11" s="64"/>
      <c r="B11" s="65"/>
      <c r="C11" s="66"/>
      <c r="D11" s="67"/>
      <c r="E11" s="73"/>
      <c r="F11" s="66"/>
      <c r="G11" s="66"/>
      <c r="H11" s="66"/>
      <c r="I11" s="86" t="s">
        <v>1616</v>
      </c>
      <c r="J11" s="66"/>
      <c r="K11" s="66"/>
      <c r="L11" s="82"/>
      <c r="M11" s="66"/>
    </row>
    <row r="12" s="52" customFormat="1" ht="15.75" spans="1:13">
      <c r="A12" s="64"/>
      <c r="B12" s="65"/>
      <c r="C12" s="66"/>
      <c r="D12" s="67"/>
      <c r="E12" s="73"/>
      <c r="F12" s="66"/>
      <c r="G12" s="66"/>
      <c r="H12" s="66"/>
      <c r="I12" s="86" t="s">
        <v>1617</v>
      </c>
      <c r="J12" s="66"/>
      <c r="K12" s="66"/>
      <c r="L12" s="82"/>
      <c r="M12" s="66"/>
    </row>
    <row r="13" s="52" customFormat="1" ht="15.75" spans="1:13">
      <c r="A13" s="64"/>
      <c r="B13" s="65"/>
      <c r="C13" s="66"/>
      <c r="D13" s="66"/>
      <c r="E13" s="73"/>
      <c r="F13" s="66"/>
      <c r="G13" s="66"/>
      <c r="H13" s="66"/>
      <c r="I13" s="86" t="s">
        <v>1618</v>
      </c>
      <c r="J13" s="66"/>
      <c r="K13" s="66"/>
      <c r="L13" s="82"/>
      <c r="M13" s="66"/>
    </row>
    <row r="14" s="52" customFormat="1" ht="15.75" spans="1:13">
      <c r="A14" s="64"/>
      <c r="B14" s="65"/>
      <c r="C14" s="66"/>
      <c r="D14" s="66"/>
      <c r="E14" s="73"/>
      <c r="F14" s="66"/>
      <c r="G14" s="66"/>
      <c r="H14" s="66"/>
      <c r="I14" s="86" t="s">
        <v>1619</v>
      </c>
      <c r="J14" s="66"/>
      <c r="K14" s="66"/>
      <c r="L14" s="82"/>
      <c r="M14" s="66"/>
    </row>
    <row r="15" s="52" customFormat="1" ht="15.75" spans="1:13">
      <c r="A15" s="64"/>
      <c r="B15" s="65"/>
      <c r="C15" s="66"/>
      <c r="D15" s="66"/>
      <c r="E15" s="73"/>
      <c r="F15" s="66"/>
      <c r="G15" s="66"/>
      <c r="H15" s="66"/>
      <c r="I15" s="86" t="s">
        <v>1620</v>
      </c>
      <c r="J15" s="66"/>
      <c r="K15" s="66"/>
      <c r="L15" s="82"/>
      <c r="M15" s="66"/>
    </row>
    <row r="16" s="52" customFormat="1" ht="15.75" spans="1:13">
      <c r="A16" s="64"/>
      <c r="B16" s="65"/>
      <c r="C16" s="66"/>
      <c r="D16" s="66"/>
      <c r="E16" s="66"/>
      <c r="F16" s="66"/>
      <c r="G16" s="66"/>
      <c r="H16" s="66"/>
      <c r="I16" s="86" t="s">
        <v>1621</v>
      </c>
      <c r="J16" s="66"/>
      <c r="K16" s="66"/>
      <c r="L16" s="82"/>
      <c r="M16" s="66"/>
    </row>
    <row r="17" ht="15.75" spans="1:13">
      <c r="A17" s="63" t="s">
        <v>1622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customHeight="1" spans="1:13">
      <c r="A18" s="64"/>
      <c r="B18" s="65"/>
      <c r="C18" s="66"/>
      <c r="D18" s="66"/>
      <c r="E18" s="66"/>
      <c r="F18" s="66"/>
      <c r="G18" s="66"/>
      <c r="H18" s="69" t="s">
        <v>1623</v>
      </c>
      <c r="I18" s="86" t="s">
        <v>1624</v>
      </c>
      <c r="J18" s="66"/>
      <c r="K18" s="66"/>
      <c r="L18" s="82"/>
      <c r="M18" s="66"/>
    </row>
    <row r="19" ht="15.75" spans="1:13">
      <c r="A19" s="64"/>
      <c r="B19" s="65"/>
      <c r="C19" s="66"/>
      <c r="D19" s="66"/>
      <c r="E19" s="66"/>
      <c r="F19" s="66"/>
      <c r="G19" s="66"/>
      <c r="H19" s="74"/>
      <c r="I19" s="86" t="s">
        <v>1621</v>
      </c>
      <c r="J19" s="66"/>
      <c r="K19" s="66"/>
      <c r="L19" s="82"/>
      <c r="M19" s="66"/>
    </row>
    <row r="20" s="53" customFormat="1" ht="15.75" spans="1:13">
      <c r="A20" s="64"/>
      <c r="B20" s="65"/>
      <c r="C20" s="75"/>
      <c r="D20" s="75"/>
      <c r="E20" s="75"/>
      <c r="F20" s="75"/>
      <c r="G20" s="75"/>
      <c r="H20" s="74"/>
      <c r="I20" s="74"/>
      <c r="J20" s="75"/>
      <c r="K20" s="75"/>
      <c r="L20" s="77"/>
      <c r="M20" s="75"/>
    </row>
    <row r="21" ht="15.75" spans="1:13">
      <c r="A21" s="63" t="s">
        <v>1625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="54" customFormat="1" ht="15.75" spans="1:13">
      <c r="A22" s="64"/>
      <c r="B22" s="76"/>
      <c r="C22" s="71"/>
      <c r="D22" s="66"/>
      <c r="E22" s="71"/>
      <c r="F22" s="71"/>
      <c r="G22" s="71"/>
      <c r="H22" s="69" t="s">
        <v>1626</v>
      </c>
      <c r="I22" s="84" t="s">
        <v>1617</v>
      </c>
      <c r="J22" s="71"/>
      <c r="K22" s="71"/>
      <c r="L22" s="83"/>
      <c r="M22" s="71"/>
    </row>
    <row r="23" s="54" customFormat="1" ht="15.75" spans="1:13">
      <c r="A23" s="64"/>
      <c r="B23" s="76"/>
      <c r="C23" s="71"/>
      <c r="D23" s="66"/>
      <c r="E23" s="71"/>
      <c r="F23" s="71"/>
      <c r="G23" s="71"/>
      <c r="H23" s="71"/>
      <c r="I23" s="87" t="s">
        <v>1619</v>
      </c>
      <c r="J23" s="71"/>
      <c r="K23" s="71"/>
      <c r="L23" s="83"/>
      <c r="M23" s="71"/>
    </row>
    <row r="24" s="54" customFormat="1" ht="15.75" spans="1:13">
      <c r="A24" s="64"/>
      <c r="B24" s="76"/>
      <c r="C24" s="71"/>
      <c r="D24" s="66"/>
      <c r="E24" s="71"/>
      <c r="F24" s="71"/>
      <c r="G24" s="71"/>
      <c r="H24" s="71"/>
      <c r="I24" s="87" t="s">
        <v>1624</v>
      </c>
      <c r="J24" s="71"/>
      <c r="K24" s="71"/>
      <c r="L24" s="83"/>
      <c r="M24" s="71"/>
    </row>
    <row r="25" ht="15.75" spans="1:13">
      <c r="A25" s="64"/>
      <c r="B25" s="65"/>
      <c r="C25" s="66"/>
      <c r="D25" s="66"/>
      <c r="E25" s="66"/>
      <c r="F25" s="66"/>
      <c r="G25" s="66"/>
      <c r="H25" s="66"/>
      <c r="I25" s="86" t="s">
        <v>1627</v>
      </c>
      <c r="J25" s="66"/>
      <c r="K25" s="66"/>
      <c r="L25" s="82"/>
      <c r="M25" s="66"/>
    </row>
    <row r="26" ht="16.5" customHeight="1" spans="1:13">
      <c r="A26" s="64"/>
      <c r="B26" s="65"/>
      <c r="C26" s="77"/>
      <c r="D26" s="77"/>
      <c r="E26" s="77"/>
      <c r="F26" s="77"/>
      <c r="G26" s="77"/>
      <c r="H26" s="77"/>
      <c r="I26" s="88" t="s">
        <v>1621</v>
      </c>
      <c r="J26" s="77"/>
      <c r="K26" s="77"/>
      <c r="L26" s="77"/>
      <c r="M26" s="89"/>
    </row>
    <row r="27" s="52" customFormat="1" ht="15.75" spans="1:13">
      <c r="A27" s="78" t="s">
        <v>1628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="52" customFormat="1" ht="15.75" spans="1:13">
      <c r="A28" s="64"/>
      <c r="B28" s="76"/>
      <c r="C28" s="66"/>
      <c r="D28" s="66"/>
      <c r="E28" s="66"/>
      <c r="F28" s="66"/>
      <c r="G28" s="66"/>
      <c r="H28" s="69" t="s">
        <v>1629</v>
      </c>
      <c r="I28" s="84" t="s">
        <v>1617</v>
      </c>
      <c r="J28" s="66"/>
      <c r="K28" s="66"/>
      <c r="L28" s="82"/>
      <c r="M28" s="66"/>
    </row>
    <row r="29" s="52" customFormat="1" ht="15.75" spans="1:13">
      <c r="A29" s="64"/>
      <c r="B29" s="76"/>
      <c r="C29" s="66"/>
      <c r="D29" s="66"/>
      <c r="E29" s="66"/>
      <c r="F29" s="66"/>
      <c r="G29" s="66"/>
      <c r="H29" s="66"/>
      <c r="I29" s="87" t="s">
        <v>1619</v>
      </c>
      <c r="J29" s="66"/>
      <c r="K29" s="66"/>
      <c r="L29" s="82"/>
      <c r="M29" s="66"/>
    </row>
    <row r="30" s="52" customFormat="1" ht="15.75" spans="1:13">
      <c r="A30" s="64"/>
      <c r="B30" s="76"/>
      <c r="C30" s="66"/>
      <c r="D30" s="66"/>
      <c r="E30" s="66"/>
      <c r="F30" s="66"/>
      <c r="G30" s="66"/>
      <c r="H30" s="66"/>
      <c r="I30" s="87" t="s">
        <v>1624</v>
      </c>
      <c r="J30" s="66"/>
      <c r="K30" s="66"/>
      <c r="L30" s="82"/>
      <c r="M30" s="66"/>
    </row>
    <row r="31" s="52" customFormat="1" ht="15.75" spans="1:13">
      <c r="A31" s="64"/>
      <c r="B31" s="76"/>
      <c r="C31" s="66"/>
      <c r="D31" s="66"/>
      <c r="E31" s="66"/>
      <c r="F31" s="66"/>
      <c r="G31" s="66"/>
      <c r="H31" s="66"/>
      <c r="I31" s="86" t="s">
        <v>1627</v>
      </c>
      <c r="J31" s="66"/>
      <c r="K31" s="66"/>
      <c r="L31" s="82"/>
      <c r="M31" s="66"/>
    </row>
    <row r="32" s="52" customFormat="1" ht="15.75" spans="1:13">
      <c r="A32" s="64"/>
      <c r="B32" s="76"/>
      <c r="C32" s="66"/>
      <c r="D32" s="66"/>
      <c r="E32" s="66"/>
      <c r="F32" s="66"/>
      <c r="G32" s="66"/>
      <c r="H32" s="66"/>
      <c r="I32" s="88" t="s">
        <v>1621</v>
      </c>
      <c r="J32" s="66"/>
      <c r="K32" s="66"/>
      <c r="L32" s="82"/>
      <c r="M32" s="66"/>
    </row>
    <row r="33" s="52" customFormat="1" ht="15.75" spans="1:13">
      <c r="A33" s="63" t="s">
        <v>1630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="52" customFormat="1" ht="15.75" spans="1:13">
      <c r="A34" s="79"/>
      <c r="B34" s="79"/>
      <c r="C34" s="79"/>
      <c r="D34" s="79"/>
      <c r="E34" s="79"/>
      <c r="F34" s="79"/>
      <c r="G34" s="79"/>
      <c r="H34" s="80" t="s">
        <v>1631</v>
      </c>
      <c r="I34" s="90" t="s">
        <v>1617</v>
      </c>
      <c r="J34" s="79"/>
      <c r="K34" s="79"/>
      <c r="L34" s="79"/>
      <c r="M34" s="79"/>
    </row>
    <row r="35" s="52" customFormat="1" ht="15.75" spans="1:13">
      <c r="A35" s="79"/>
      <c r="B35" s="79"/>
      <c r="C35" s="79"/>
      <c r="D35" s="79"/>
      <c r="E35" s="79"/>
      <c r="F35" s="79"/>
      <c r="G35" s="79"/>
      <c r="H35" s="79"/>
      <c r="I35" s="91" t="s">
        <v>1624</v>
      </c>
      <c r="J35" s="79"/>
      <c r="K35" s="79"/>
      <c r="L35" s="79"/>
      <c r="M35" s="79"/>
    </row>
    <row r="36" s="52" customFormat="1" ht="15.75" spans="1:13">
      <c r="A36" s="79"/>
      <c r="B36" s="79"/>
      <c r="C36" s="79"/>
      <c r="D36" s="79"/>
      <c r="E36" s="79"/>
      <c r="F36" s="79"/>
      <c r="G36" s="79"/>
      <c r="H36" s="79"/>
      <c r="I36" s="91" t="s">
        <v>1627</v>
      </c>
      <c r="J36" s="79"/>
      <c r="K36" s="79"/>
      <c r="L36" s="79"/>
      <c r="M36" s="79"/>
    </row>
    <row r="37" s="52" customFormat="1" ht="15.75" spans="1:13">
      <c r="A37" s="64"/>
      <c r="B37" s="65"/>
      <c r="C37" s="66"/>
      <c r="D37" s="66"/>
      <c r="E37" s="66"/>
      <c r="F37" s="66"/>
      <c r="G37" s="66"/>
      <c r="H37" s="66"/>
      <c r="I37" s="86" t="s">
        <v>1621</v>
      </c>
      <c r="J37" s="66"/>
      <c r="K37" s="66"/>
      <c r="L37" s="82"/>
      <c r="M37" s="66"/>
    </row>
    <row r="38" spans="1:13">
      <c r="A38" s="64"/>
      <c r="B38" s="76"/>
      <c r="C38" s="66"/>
      <c r="D38" s="66"/>
      <c r="E38" s="66"/>
      <c r="F38" s="66"/>
      <c r="G38" s="66"/>
      <c r="H38" s="66"/>
      <c r="I38" s="66"/>
      <c r="J38" s="66"/>
      <c r="K38" s="66"/>
      <c r="L38" s="82"/>
      <c r="M38" s="66"/>
    </row>
    <row r="39" s="52" customFormat="1" ht="15.75" spans="1:13">
      <c r="A39" s="64"/>
      <c r="B39" s="76"/>
      <c r="C39" s="66"/>
      <c r="D39" s="66"/>
      <c r="E39" s="66"/>
      <c r="F39" s="66"/>
      <c r="G39" s="66"/>
      <c r="H39" s="66"/>
      <c r="I39" s="66"/>
      <c r="J39" s="66"/>
      <c r="K39" s="66"/>
      <c r="L39" s="82"/>
      <c r="M39" s="66"/>
    </row>
    <row r="40" s="52" customFormat="1" ht="15.75" spans="1:13">
      <c r="A40" s="78" t="s">
        <v>1632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="52" customFormat="1" ht="15.75" spans="1:13">
      <c r="A41" s="64"/>
      <c r="B41" s="76"/>
      <c r="C41" s="81"/>
      <c r="D41" s="66"/>
      <c r="E41" s="66"/>
      <c r="F41" s="66"/>
      <c r="G41" s="66"/>
      <c r="H41" s="69" t="s">
        <v>1633</v>
      </c>
      <c r="I41" s="66"/>
      <c r="J41" s="66"/>
      <c r="K41" s="66"/>
      <c r="L41" s="82"/>
      <c r="M41" s="66"/>
    </row>
    <row r="42" s="52" customFormat="1" ht="15.75" spans="1:13">
      <c r="A42" s="64"/>
      <c r="B42" s="76"/>
      <c r="C42" s="81"/>
      <c r="D42" s="66"/>
      <c r="E42" s="66"/>
      <c r="F42" s="66"/>
      <c r="G42" s="66"/>
      <c r="H42" s="66"/>
      <c r="I42" s="66"/>
      <c r="J42" s="66"/>
      <c r="K42" s="66"/>
      <c r="L42" s="82"/>
      <c r="M42" s="66"/>
    </row>
    <row r="43" spans="1:13">
      <c r="A43" s="64"/>
      <c r="B43" s="76"/>
      <c r="C43" s="66"/>
      <c r="D43" s="66"/>
      <c r="E43" s="66"/>
      <c r="F43" s="66"/>
      <c r="G43" s="66"/>
      <c r="H43" s="66"/>
      <c r="I43" s="66"/>
      <c r="J43" s="66"/>
      <c r="K43" s="66"/>
      <c r="L43" s="82"/>
      <c r="M43" s="66"/>
    </row>
    <row r="44" s="52" customFormat="1" ht="15.75" spans="1:13">
      <c r="A44" s="64"/>
      <c r="B44" s="76"/>
      <c r="C44" s="66"/>
      <c r="D44" s="66"/>
      <c r="E44" s="66"/>
      <c r="F44" s="66"/>
      <c r="G44" s="66"/>
      <c r="H44" s="66"/>
      <c r="I44" s="66"/>
      <c r="J44" s="66"/>
      <c r="K44" s="66"/>
      <c r="L44" s="82"/>
      <c r="M44" s="66"/>
    </row>
  </sheetData>
  <sheetProtection formatCells="0" formatColumns="0" formatRows="0" insertRows="0" insertColumns="0" insertHyperlinks="0" deleteColumns="0" deleteRows="0" sort="0" autoFilter="0" pivotTables="0"/>
  <autoFilter ref="A3:M44">
    <extLst/>
  </autoFilter>
  <mergeCells count="10">
    <mergeCell ref="A1:M1"/>
    <mergeCell ref="A2:M2"/>
    <mergeCell ref="A4:M4"/>
    <mergeCell ref="A5:M5"/>
    <mergeCell ref="A9:M9"/>
    <mergeCell ref="A17:M17"/>
    <mergeCell ref="A21:M21"/>
    <mergeCell ref="A27:M27"/>
    <mergeCell ref="A33:M33"/>
    <mergeCell ref="A40:M40"/>
  </mergeCells>
  <conditionalFormatting sqref="D20">
    <cfRule type="duplicateValues" dxfId="2" priority="530"/>
    <cfRule type="duplicateValues" dxfId="2" priority="531"/>
    <cfRule type="duplicateValues" dxfId="2" priority="532"/>
  </conditionalFormatting>
  <conditionalFormatting sqref="D20:E20">
    <cfRule type="duplicateValues" dxfId="4" priority="533"/>
  </conditionalFormatting>
  <conditionalFormatting sqref="D$1:D$1048576">
    <cfRule type="duplicateValues" dxfId="2" priority="618"/>
  </conditionalFormatting>
  <conditionalFormatting sqref="D6:D8">
    <cfRule type="duplicateValues" dxfId="2" priority="386"/>
    <cfRule type="duplicateValues" dxfId="3" priority="387"/>
  </conditionalFormatting>
  <conditionalFormatting sqref="D10:D12">
    <cfRule type="duplicateValues" dxfId="3" priority="442"/>
    <cfRule type="duplicateValues" dxfId="2" priority="443"/>
  </conditionalFormatting>
  <conditionalFormatting sqref="D13:D15">
    <cfRule type="duplicateValues" dxfId="2" priority="388"/>
    <cfRule type="duplicateValues" dxfId="3" priority="389"/>
    <cfRule type="duplicateValues" dxfId="2" priority="390"/>
    <cfRule type="duplicateValues" dxfId="3" priority="391"/>
    <cfRule type="duplicateValues" dxfId="2" priority="392"/>
    <cfRule type="duplicateValues" dxfId="3" priority="393"/>
    <cfRule type="duplicateValues" dxfId="2" priority="394"/>
    <cfRule type="duplicateValues" dxfId="2" priority="395"/>
    <cfRule type="duplicateValues" dxfId="3" priority="396"/>
  </conditionalFormatting>
  <conditionalFormatting sqref="D21:D1048576 D1:D19">
    <cfRule type="duplicateValues" dxfId="2" priority="606"/>
    <cfRule type="duplicateValues" dxfId="2" priority="607"/>
    <cfRule type="duplicateValues" dxfId="2" priority="608"/>
  </conditionalFormatting>
  <dataValidations count="6">
    <dataValidation type="list" allowBlank="1" showInputMessage="1" showErrorMessage="1" sqref="G26 G2:G3 G6:G8 G10:G16 G18:G20 G45:G1048576">
      <formula1>"01VVIP,02專家委員,03VIP,04GUEST"</formula1>
    </dataValidation>
    <dataValidation type="list" allowBlank="1" showInputMessage="1" showErrorMessage="1" sqref="B4:B44">
      <formula1>"1-1中國澳門,1-2中國內地,1-3中國香港,1-4中國台灣,2-1葡萄牙,2-2西班牙,2-3比利時,2-4荷蘭,2-5德國,2-6英國,2-7奧地利,2-8瑞士,3-1莫桑比克,3-2佛得角,3-3安哥拉,3-4幾內亞比紹,3-5聖多美和普林西比,4-1迪拜,4-2泰國,4-3柬埔寨,4-4印度尼西亞,4-5東帝汶,4-6菲律賓,4-7新加坡,4-8韓國,4-9越南,4-10馬來西亞,5-1巴西,5-2美國,6-1新西蘭"</formula1>
    </dataValidation>
    <dataValidation type="list" allowBlank="1" showInputMessage="1" showErrorMessage="1" sqref="B1:B3 B45:B1048576">
      <formula1>"1-1中國內地,1-2中國澳門,1-3中國香港,1-4中國台灣,2-1葡萄牙,2-2西班牙,2-3比利時,2-4荷蘭,2-5德國,2-6英國,2-7奧地利,2-8瑞士,3-1莫桑比克,3-2佛得角,3-3安哥拉,3-4幾內亞比紹,3-5聖多美和普林西比,4-1迪拜,4-2泰國,4-3柬埔寨,4-4印度尼西亞,4-5東帝汶,4-6菲律賓,4-7新加坡,4-8韓國,4-9越南,4-10馬來西亞,5-1巴西,5-2美國,6-1新西蘭"</formula1>
    </dataValidation>
    <dataValidation type="list" allowBlank="1" showInputMessage="1" showErrorMessage="1" sqref="J$1:K$1048576">
      <formula1>"1,0"</formula1>
    </dataValidation>
    <dataValidation type="list" allowBlank="1" showInputMessage="1" showErrorMessage="1" promptTitle="01政府單位,02行業協會,03高校/科研機構,04醫療機構," sqref="C2:C4 C6:C8 C10:C16 C18:C20 C22:C26 C45:C1048576">
      <formula1>"01政府單位,02行業協會,03高校/科研機構,04醫療機構,05經銷商,06企業,07青年中醫生/學生"</formula1>
    </dataValidation>
    <dataValidation type="list" allowBlank="1" showInputMessage="1" showErrorMessage="1" sqref="L$1:L$1048576">
      <formula1>"BD招商組,BD企服組,CICE,D-Pro,SEC,TR,派意,瑞蓮莊,粵澳藥業,植博館,TR/CICE,主題文化街，"</formula1>
    </dataValidation>
  </dataValidations>
  <printOptions horizontalCentered="1"/>
  <pageMargins left="0.25" right="0.25" top="0.44" bottom="0.39" header="0.3" footer="0.3"/>
  <pageSetup paperSize="8" scale="82" fitToHeight="0" orientation="portrait"/>
  <headerFooter>
    <oddFooter>&amp;C第&amp;P頁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5"/>
  <sheetViews>
    <sheetView tabSelected="1" workbookViewId="0">
      <selection activeCell="R2" sqref="R2"/>
    </sheetView>
  </sheetViews>
  <sheetFormatPr defaultColWidth="9" defaultRowHeight="15"/>
  <cols>
    <col min="1" max="1" width="14" style="2" customWidth="1"/>
    <col min="2" max="3" width="9" style="2" customWidth="1"/>
    <col min="4" max="4" width="5.875" style="2" customWidth="1"/>
    <col min="5" max="5" width="19.875" style="38" customWidth="1"/>
    <col min="6" max="6" width="18.875" style="2" customWidth="1"/>
    <col min="7" max="10" width="9" style="2"/>
    <col min="11" max="16384" width="9" style="1"/>
  </cols>
  <sheetData>
    <row r="1" ht="15.75" spans="1:6">
      <c r="A1" s="3" t="s">
        <v>1634</v>
      </c>
      <c r="B1" s="3"/>
      <c r="C1" s="3"/>
      <c r="D1" s="3"/>
      <c r="E1" s="3"/>
      <c r="F1" s="3"/>
    </row>
    <row r="2" ht="21" spans="1:10">
      <c r="A2" s="39" t="s">
        <v>1635</v>
      </c>
      <c r="B2" s="39"/>
      <c r="C2" s="39"/>
      <c r="D2" s="39"/>
      <c r="E2" s="39"/>
      <c r="F2" s="39"/>
      <c r="G2" s="39"/>
      <c r="H2" s="39"/>
      <c r="I2" s="39"/>
      <c r="J2" s="39"/>
    </row>
    <row r="3" ht="20.25" customHeight="1" spans="1:10">
      <c r="A3" s="40" t="s">
        <v>1636</v>
      </c>
      <c r="B3" s="40" t="s">
        <v>1637</v>
      </c>
      <c r="C3" s="40"/>
      <c r="D3" s="40" t="s">
        <v>1638</v>
      </c>
      <c r="E3" s="40"/>
      <c r="F3" s="40"/>
      <c r="G3" s="41" t="s">
        <v>1639</v>
      </c>
      <c r="H3" s="41"/>
      <c r="I3" s="41"/>
      <c r="J3" s="41"/>
    </row>
    <row r="4" ht="22.5" customHeight="1" spans="1:10">
      <c r="A4" s="40"/>
      <c r="B4" s="40"/>
      <c r="C4" s="40"/>
      <c r="D4" s="40"/>
      <c r="E4" s="40"/>
      <c r="F4" s="40"/>
      <c r="G4" s="40" t="s">
        <v>1640</v>
      </c>
      <c r="H4" s="40" t="s">
        <v>1641</v>
      </c>
      <c r="I4" s="40" t="s">
        <v>1642</v>
      </c>
      <c r="J4" s="40" t="s">
        <v>1643</v>
      </c>
    </row>
    <row r="5" ht="15.75" spans="1:10">
      <c r="A5" s="42">
        <f>SUM(C5:C34)</f>
        <v>719</v>
      </c>
      <c r="B5" s="42" t="s">
        <v>1644</v>
      </c>
      <c r="C5" s="42">
        <f>SUM(F5:F8)</f>
        <v>542</v>
      </c>
      <c r="D5" s="42">
        <v>1</v>
      </c>
      <c r="E5" s="43" t="s">
        <v>1645</v>
      </c>
      <c r="F5" s="44">
        <f>COUNTIF('表格1-擬邀請嘉賓名單總表（按區域）'!B6:B1174,"1-1中國澳門")</f>
        <v>234</v>
      </c>
      <c r="G5" s="37">
        <f>COUNTIFS('表格1-擬邀請嘉賓名單總表（按區域）'!B1:B1173,"1-1中國澳門",'表格1-擬邀請嘉賓名單總表（按區域）'!G1:G1173,"01VVIP")</f>
        <v>6</v>
      </c>
      <c r="H5" s="37">
        <f>COUNTIFS('表格1-擬邀請嘉賓名單總表（按區域）'!B1:B1173,"1-1中國澳門",'表格1-擬邀請嘉賓名單總表（按區域）'!G1:G1173,"02專家委員")</f>
        <v>1</v>
      </c>
      <c r="I5" s="37">
        <f>COUNTIFS('表格1-擬邀請嘉賓名單總表（按區域）'!B1:B1173,"1-1中國澳門",'表格1-擬邀請嘉賓名單總表（按區域）'!G1:G1173,"03VIP")</f>
        <v>151</v>
      </c>
      <c r="J5" s="37">
        <f>COUNTIFS('表格1-擬邀請嘉賓名單總表（按區域）'!B1:B1173,"1-1中國澳門",'表格1-擬邀請嘉賓名單總表（按區域）'!G1:G1173,"04GUEST")</f>
        <v>76</v>
      </c>
    </row>
    <row r="6" ht="15.75" spans="1:10">
      <c r="A6" s="42"/>
      <c r="B6" s="42"/>
      <c r="C6" s="42"/>
      <c r="D6" s="42">
        <v>2</v>
      </c>
      <c r="E6" s="43" t="s">
        <v>1646</v>
      </c>
      <c r="F6" s="44">
        <f>COUNTIF('表格1-擬邀請嘉賓名單總表（按區域）'!B6:B1174,"1-2中國內地")</f>
        <v>300</v>
      </c>
      <c r="G6" s="37">
        <f>COUNTIFS('表格1-擬邀請嘉賓名單總表（按區域）'!B1:B1173,"1-2中國內地",'表格1-擬邀請嘉賓名單總表（按區域）'!G1:G1173,"01VVIP")</f>
        <v>9</v>
      </c>
      <c r="H6" s="37">
        <f>COUNTIFS('表格1-擬邀請嘉賓名單總表（按區域）'!B1:B1173,"1-2中國內地",'表格1-擬邀請嘉賓名單總表（按區域）'!G1:G1173,"02專家委員")</f>
        <v>9</v>
      </c>
      <c r="I6" s="37">
        <f>COUNTIFS('表格1-擬邀請嘉賓名單總表（按區域）'!B1:B1173,"1-2中國內地",'表格1-擬邀請嘉賓名單總表（按區域）'!G1:G1173,"03VIP")</f>
        <v>64</v>
      </c>
      <c r="J6" s="37">
        <f>COUNTIFS('表格1-擬邀請嘉賓名單總表（按區域）'!B1:B1173,"1-2中國內地",'表格1-擬邀請嘉賓名單總表（按區域）'!G1:G1173,"04GUEST")</f>
        <v>218</v>
      </c>
    </row>
    <row r="7" ht="15.75" spans="1:10">
      <c r="A7" s="42"/>
      <c r="B7" s="42"/>
      <c r="C7" s="42"/>
      <c r="D7" s="42">
        <v>3</v>
      </c>
      <c r="E7" s="43" t="s">
        <v>1647</v>
      </c>
      <c r="F7" s="45">
        <f>COUNTIF('表格1-擬邀請嘉賓名單總表（按區域）'!B6:B1175,"1-3中國香港")</f>
        <v>5</v>
      </c>
      <c r="G7" s="37">
        <f>COUNTIFS('表格1-擬邀請嘉賓名單總表（按區域）'!B1:B1173,"1-3中國香港",'表格1-擬邀請嘉賓名單總表（按區域）'!G1:G1173,"01VVIP")</f>
        <v>0</v>
      </c>
      <c r="H7" s="37">
        <f>COUNTIFS('表格1-擬邀請嘉賓名單總表（按區域）'!B1:B1173,"1-3中國香港",'表格1-擬邀請嘉賓名單總表（按區域）'!G1:G1173,"02專家委員")</f>
        <v>0</v>
      </c>
      <c r="I7" s="37">
        <f>COUNTIFS('表格1-擬邀請嘉賓名單總表（按區域）'!B1:B1173,"1-3中國香港",'表格1-擬邀請嘉賓名單總表（按區域）'!G1:G1173,"03VIP")</f>
        <v>3</v>
      </c>
      <c r="J7" s="37">
        <f>COUNTIFS('表格1-擬邀請嘉賓名單總表（按區域）'!B1:B1173,"1-3中國香港",'表格1-擬邀請嘉賓名單總表（按區域）'!G1:G1173,"04GUEST")</f>
        <v>2</v>
      </c>
    </row>
    <row r="8" ht="15.75" spans="1:10">
      <c r="A8" s="42"/>
      <c r="B8" s="42"/>
      <c r="C8" s="42"/>
      <c r="D8" s="42">
        <v>4</v>
      </c>
      <c r="E8" s="43" t="s">
        <v>1648</v>
      </c>
      <c r="F8" s="45">
        <f>COUNTIF('表格1-擬邀請嘉賓名單總表（按區域）'!B6:B1176,"1-4中國臺灣")</f>
        <v>3</v>
      </c>
      <c r="G8" s="37">
        <f>COUNTIFS('表格1-擬邀請嘉賓名單總表（按區域）'!B1:B1173,"1-4中國臺灣",'表格1-擬邀請嘉賓名單總表（按區域）'!G1:G1173,"01VVIP")</f>
        <v>0</v>
      </c>
      <c r="H8" s="37">
        <f>COUNTIFS('表格1-擬邀請嘉賓名單總表（按區域）'!B1:B1173,"1-4中國臺灣",'表格1-擬邀請嘉賓名單總表（按區域）'!G1:G1173,"02專家委員")</f>
        <v>0</v>
      </c>
      <c r="I8" s="37">
        <f>COUNTIFS('表格1-擬邀請嘉賓名單總表（按區域）'!B1:B1173,"1-4中國臺灣",'表格1-擬邀請嘉賓名單總表（按區域）'!G1:G1173,"03VIP")</f>
        <v>2</v>
      </c>
      <c r="J8" s="37">
        <f>COUNTIFS('表格1-擬邀請嘉賓名單總表（按區域）'!B1:B1173,"1-4中國臺灣",'表格1-擬邀請嘉賓名單總表（按區域）'!G1:G1173,"04GUEST")</f>
        <v>1</v>
      </c>
    </row>
    <row r="9" ht="15.75" customHeight="1" spans="1:10">
      <c r="A9" s="42"/>
      <c r="B9" s="46" t="s">
        <v>1649</v>
      </c>
      <c r="C9" s="42">
        <f>SUM(F9:F35)</f>
        <v>177</v>
      </c>
      <c r="D9" s="42">
        <v>5</v>
      </c>
      <c r="E9" s="43" t="s">
        <v>1650</v>
      </c>
      <c r="F9" s="45">
        <f>COUNTIF('表格1-擬邀請嘉賓名單總表（按區域）'!B6:B1177,"2-1葡萄牙")</f>
        <v>20</v>
      </c>
      <c r="G9" s="37">
        <f>COUNTIFS('表格1-擬邀請嘉賓名單總表（按區域）'!B1:B1173,"2-1葡萄牙",'表格1-擬邀請嘉賓名單總表（按區域）'!G1:G1173,"01VVIP")</f>
        <v>1</v>
      </c>
      <c r="H9" s="37">
        <f>COUNTIFS('表格1-擬邀請嘉賓名單總表（按區域）'!B1:B1173,"2-1葡萄牙",'表格1-擬邀請嘉賓名單總表（按區域）'!G1:G1173,"02專家委員")</f>
        <v>0</v>
      </c>
      <c r="I9" s="37">
        <f>COUNTIFS('表格1-擬邀請嘉賓名單總表（按區域）'!B1:B1173,"2-1葡萄牙",'表格1-擬邀請嘉賓名單總表（按區域）'!G1:G1173,"03VIP")</f>
        <v>19</v>
      </c>
      <c r="J9" s="37">
        <f>COUNTIFS('表格1-擬邀請嘉賓名單總表（按區域）'!B1:B1173,"2-1葡萄牙",'表格1-擬邀請嘉賓名單總表（按區域）'!G1:G1173,"04GUEST")</f>
        <v>0</v>
      </c>
    </row>
    <row r="10" ht="15.75" spans="1:10">
      <c r="A10" s="42"/>
      <c r="B10" s="47"/>
      <c r="C10" s="42"/>
      <c r="D10" s="42">
        <v>6</v>
      </c>
      <c r="E10" s="43" t="s">
        <v>1651</v>
      </c>
      <c r="F10" s="45">
        <f>COUNTIF('表格1-擬邀請嘉賓名單總表（按區域）'!B6:B1178,"2-2西班牙")</f>
        <v>3</v>
      </c>
      <c r="G10" s="37">
        <f>COUNTIFS('表格1-擬邀請嘉賓名單總表（按區域）'!B1:B1173,"2-2西班牙",'表格1-擬邀請嘉賓名單總表（按區域）'!G1:G1173,"01VVIP")</f>
        <v>0</v>
      </c>
      <c r="H10" s="37">
        <f>COUNTIFS('表格1-擬邀請嘉賓名單總表（按區域）'!B1:B1173,"2-2西班牙",'表格1-擬邀請嘉賓名單總表（按區域）'!G1:G1173,"02專家委員")</f>
        <v>0</v>
      </c>
      <c r="I10" s="37">
        <f>COUNTIFS('表格1-擬邀請嘉賓名單總表（按區域）'!B1:B1173,"2-2西班牙",'表格1-擬邀請嘉賓名單總表（按區域）'!G1:G1173,"03VIP")</f>
        <v>3</v>
      </c>
      <c r="J10" s="37">
        <f>COUNTIFS('表格1-擬邀請嘉賓名單總表（按區域）'!B1:B1173,"2-2西班牙",'表格1-擬邀請嘉賓名單總表（按區域）'!G1:G1173,"04GUEST")</f>
        <v>0</v>
      </c>
    </row>
    <row r="11" ht="15.75" spans="1:10">
      <c r="A11" s="42"/>
      <c r="B11" s="47"/>
      <c r="C11" s="42"/>
      <c r="D11" s="42">
        <v>7</v>
      </c>
      <c r="E11" s="43" t="s">
        <v>1652</v>
      </c>
      <c r="F11" s="45">
        <f>COUNTIF('表格1-擬邀請嘉賓名單總表（按區域）'!B6:B1179,"2-3比利時")</f>
        <v>4</v>
      </c>
      <c r="G11" s="37">
        <f>COUNTIFS('表格1-擬邀請嘉賓名單總表（按區域）'!B1:B1173,"2-3比利時",'表格1-擬邀請嘉賓名單總表（按區域）'!G1:G1173,"01VVIP")</f>
        <v>0</v>
      </c>
      <c r="H11" s="37">
        <f>COUNTIFS('表格1-擬邀請嘉賓名單總表（按區域）'!B1:B1173,"2-3比利時",'表格1-擬邀請嘉賓名單總表（按區域）'!G1:G1173,"02專家委員")</f>
        <v>0</v>
      </c>
      <c r="I11" s="37">
        <f>COUNTIFS('表格1-擬邀請嘉賓名單總表（按區域）'!B1:B1173,"2-3比利時",'表格1-擬邀請嘉賓名單總表（按區域）'!G1:G1173,"03VIP")</f>
        <v>4</v>
      </c>
      <c r="J11" s="37">
        <f>COUNTIFS('表格1-擬邀請嘉賓名單總表（按區域）'!B1:B1173,"2-3比利時",'表格1-擬邀請嘉賓名單總表（按區域）'!G1:G1173,"04GUEST")</f>
        <v>0</v>
      </c>
    </row>
    <row r="12" ht="15.75" spans="1:10">
      <c r="A12" s="42"/>
      <c r="B12" s="47"/>
      <c r="C12" s="42"/>
      <c r="D12" s="42">
        <v>8</v>
      </c>
      <c r="E12" s="43" t="s">
        <v>1653</v>
      </c>
      <c r="F12" s="45">
        <f>COUNTIF('表格1-擬邀請嘉賓名單總表（按區域）'!B6:B1180,"2-4荷蘭")</f>
        <v>6</v>
      </c>
      <c r="G12" s="37">
        <f>COUNTIFS('表格1-擬邀請嘉賓名單總表（按區域）'!B1:B1173,"2-4荷蘭",'表格1-擬邀請嘉賓名單總表（按區域）'!G1:G1173,"01VVIP")</f>
        <v>0</v>
      </c>
      <c r="H12" s="37">
        <f>COUNTIFS('表格1-擬邀請嘉賓名單總表（按區域）'!B1:B1173,"2-4荷蘭",'表格1-擬邀請嘉賓名單總表（按區域）'!G1:G1173,"02專家委員")</f>
        <v>0</v>
      </c>
      <c r="I12" s="37">
        <f>COUNTIFS('表格1-擬邀請嘉賓名單總表（按區域）'!B1:B1173,"2-4荷蘭",'表格1-擬邀請嘉賓名單總表（按區域）'!G1:G1173,"03VIP")</f>
        <v>6</v>
      </c>
      <c r="J12" s="37">
        <f>COUNTIFS('表格1-擬邀請嘉賓名單總表（按區域）'!B1:B1173,"2-4荷蘭",'表格1-擬邀請嘉賓名單總表（按區域）'!G1:G1173,"04GUEST")</f>
        <v>0</v>
      </c>
    </row>
    <row r="13" ht="15.75" spans="1:10">
      <c r="A13" s="42"/>
      <c r="B13" s="47"/>
      <c r="C13" s="42"/>
      <c r="D13" s="42">
        <v>9</v>
      </c>
      <c r="E13" s="43" t="s">
        <v>1654</v>
      </c>
      <c r="F13" s="45">
        <f>COUNTIF('表格1-擬邀請嘉賓名單總表（按區域）'!B6:B1181,"2-5德國")</f>
        <v>5</v>
      </c>
      <c r="G13" s="37">
        <f>COUNTIFS('表格1-擬邀請嘉賓名單總表（按區域）'!B1:B1173,"2-5德國",'表格1-擬邀請嘉賓名單總表（按區域）'!G1:G1173,"01VVIP")</f>
        <v>1</v>
      </c>
      <c r="H13" s="37">
        <f>COUNTIFS('表格1-擬邀請嘉賓名單總表（按區域）'!B1:B1173,"2-5德國",'表格1-擬邀請嘉賓名單總表（按區域）'!G1:G1173,"02專家委員")</f>
        <v>0</v>
      </c>
      <c r="I13" s="37">
        <f>COUNTIFS('表格1-擬邀請嘉賓名單總表（按區域）'!B1:B1173,"2-5德國",'表格1-擬邀請嘉賓名單總表（按區域）'!G1:G1173,"03VIP")</f>
        <v>4</v>
      </c>
      <c r="J13" s="37">
        <f>COUNTIFS('表格1-擬邀請嘉賓名單總表（按區域）'!B1:B1173,"2-5德國",'表格1-擬邀請嘉賓名單總表（按區域）'!G1:G1173,"04GUEST")</f>
        <v>0</v>
      </c>
    </row>
    <row r="14" ht="15.75" spans="1:10">
      <c r="A14" s="42"/>
      <c r="B14" s="47"/>
      <c r="C14" s="42"/>
      <c r="D14" s="42">
        <v>10</v>
      </c>
      <c r="E14" s="43" t="s">
        <v>1655</v>
      </c>
      <c r="F14" s="45">
        <f>COUNTIF('表格1-擬邀請嘉賓名單總表（按區域）'!B6:B1182,"2-6英國")</f>
        <v>1</v>
      </c>
      <c r="G14" s="37">
        <f>COUNTIFS('表格1-擬邀請嘉賓名單總表（按區域）'!B1:B1173,"2-6英國",'表格1-擬邀請嘉賓名單總表（按區域）'!G1:G1173,"01VVIP")</f>
        <v>0</v>
      </c>
      <c r="H14" s="37">
        <f>COUNTIFS('表格1-擬邀請嘉賓名單總表（按區域）'!B1:B1173,"2-6英國",'表格1-擬邀請嘉賓名單總表（按區域）'!G1:G1173,"02專家委員")</f>
        <v>0</v>
      </c>
      <c r="I14" s="37">
        <f>COUNTIFS('表格1-擬邀請嘉賓名單總表（按區域）'!B1:B1173,"2-6英國",'表格1-擬邀請嘉賓名單總表（按區域）'!G1:G1173,"03VIP")</f>
        <v>1</v>
      </c>
      <c r="J14" s="37">
        <f>COUNTIFS('表格1-擬邀請嘉賓名單總表（按區域）'!B1:B1173,"2-6英國",'表格1-擬邀請嘉賓名單總表（按區域）'!G1:G1173,"04GUEST")</f>
        <v>0</v>
      </c>
    </row>
    <row r="15" ht="15.75" spans="1:10">
      <c r="A15" s="42"/>
      <c r="B15" s="47"/>
      <c r="C15" s="42"/>
      <c r="D15" s="42">
        <v>11</v>
      </c>
      <c r="E15" s="43" t="s">
        <v>1656</v>
      </c>
      <c r="F15" s="45">
        <f>COUNTIF('表格1-擬邀請嘉賓名單總表（按區域）'!B6:B1183,"2-7奧地利")</f>
        <v>27</v>
      </c>
      <c r="G15" s="37">
        <f>COUNTIFS('表格1-擬邀請嘉賓名單總表（按區域）'!B1:B1173,"2-7奧地利",'表格1-擬邀請嘉賓名單總表（按區域）'!G1:G1173,"01VVIP")</f>
        <v>0</v>
      </c>
      <c r="H15" s="37">
        <f>COUNTIFS('表格1-擬邀請嘉賓名單總表（按區域）'!B1:B1173,"2-7奧地利",'表格1-擬邀請嘉賓名單總表（按區域）'!G1:G1173,"02專家委員")</f>
        <v>0</v>
      </c>
      <c r="I15" s="37">
        <f>COUNTIFS('表格1-擬邀請嘉賓名單總表（按區域）'!B1:B1173,"2-7奧地利",'表格1-擬邀請嘉賓名單總表（按區域）'!G1:G1173,"03VIP")</f>
        <v>1</v>
      </c>
      <c r="J15" s="37">
        <f>COUNTIFS('表格1-擬邀請嘉賓名單總表（按區域）'!B1:B1173,"2-7奧地利",'表格1-擬邀請嘉賓名單總表（按區域）'!G1:G1173,"04GUEST")</f>
        <v>26</v>
      </c>
    </row>
    <row r="16" ht="15.75" spans="1:10">
      <c r="A16" s="42"/>
      <c r="B16" s="47"/>
      <c r="C16" s="42"/>
      <c r="D16" s="42">
        <v>12</v>
      </c>
      <c r="E16" s="43" t="s">
        <v>1657</v>
      </c>
      <c r="F16" s="45">
        <f>COUNTIF('表格1-擬邀請嘉賓名單總表（按區域）'!B6:B1184,"2-8瑞士")</f>
        <v>1</v>
      </c>
      <c r="G16" s="37">
        <f>COUNTIFS('表格1-擬邀請嘉賓名單總表（按區域）'!B1:B1173,"2-8瑞士",'表格1-擬邀請嘉賓名單總表（按區域）'!G1:G1173,"01VVIP")</f>
        <v>0</v>
      </c>
      <c r="H16" s="37">
        <f>COUNTIFS('表格1-擬邀請嘉賓名單總表（按區域）'!B1:B1173,"2-8瑞士",'表格1-擬邀請嘉賓名單總表（按區域）'!G1:G1173,"02專家委員")</f>
        <v>0</v>
      </c>
      <c r="I16" s="37">
        <f>COUNTIFS('表格1-擬邀請嘉賓名單總表（按區域）'!B1:B1173,"2-8瑞士",'表格1-擬邀請嘉賓名單總表（按區域）'!G1:G1173,"03VIP")</f>
        <v>1</v>
      </c>
      <c r="J16" s="37">
        <f>COUNTIFS('表格1-擬邀請嘉賓名單總表（按區域）'!B1:B1173,"2-8瑞士",'表格1-擬邀請嘉賓名單總表（按區域）'!G1:G1173,"04GUEST")</f>
        <v>0</v>
      </c>
    </row>
    <row r="17" ht="15.75" spans="1:10">
      <c r="A17" s="42"/>
      <c r="B17" s="47"/>
      <c r="C17" s="42"/>
      <c r="D17" s="42">
        <v>13</v>
      </c>
      <c r="E17" s="43" t="s">
        <v>1658</v>
      </c>
      <c r="F17" s="45">
        <f>COUNTIF('表格1-擬邀請嘉賓名單總表（按區域）'!B6:B1185,"3-1莫桑比克")</f>
        <v>14</v>
      </c>
      <c r="G17" s="37">
        <f>COUNTIFS('表格1-擬邀請嘉賓名單總表（按區域）'!B1:B1173,"3-1莫桑比克",'表格1-擬邀請嘉賓名單總表（按區域）'!G1:G1173,"01VVIP")</f>
        <v>1</v>
      </c>
      <c r="H17" s="37">
        <f>COUNTIFS('表格1-擬邀請嘉賓名單總表（按區域）'!B1:B1173,"3-1莫桑比克",'表格1-擬邀請嘉賓名單總表（按區域）'!G1:G1173,"02專家委員")</f>
        <v>0</v>
      </c>
      <c r="I17" s="37">
        <f>COUNTIFS('表格1-擬邀請嘉賓名單總表（按區域）'!B1:B1173,"3-1莫桑比克",'表格1-擬邀請嘉賓名單總表（按區域）'!G1:G1173,"03VIP")</f>
        <v>13</v>
      </c>
      <c r="J17" s="37">
        <f>COUNTIFS('表格1-擬邀請嘉賓名單總表（按區域）'!B1:B1173,"3-1莫桑比克",'表格1-擬邀請嘉賓名單總表（按區域）'!G1:G1173,"04GUEST")</f>
        <v>0</v>
      </c>
    </row>
    <row r="18" ht="15.75" spans="1:10">
      <c r="A18" s="42"/>
      <c r="B18" s="47"/>
      <c r="C18" s="42"/>
      <c r="D18" s="42">
        <v>14</v>
      </c>
      <c r="E18" s="43" t="s">
        <v>1659</v>
      </c>
      <c r="F18" s="45">
        <f>COUNTIF('表格1-擬邀請嘉賓名單總表（按區域）'!B6:B1186,"3-2佛得角")</f>
        <v>10</v>
      </c>
      <c r="G18" s="37">
        <f>COUNTIFS('表格1-擬邀請嘉賓名單總表（按區域）'!B1:B1173,"3-2佛得角",'表格1-擬邀請嘉賓名單總表（按區域）'!G1:G1173,"01VVIP")</f>
        <v>1</v>
      </c>
      <c r="H18" s="37">
        <f>COUNTIFS('表格1-擬邀請嘉賓名單總表（按區域）'!B1:B1173,"3-2佛得角",'表格1-擬邀請嘉賓名單總表（按區域）'!G1:G1173,"02專家委員")</f>
        <v>0</v>
      </c>
      <c r="I18" s="37">
        <f>COUNTIFS('表格1-擬邀請嘉賓名單總表（按區域）'!B1:B1173,"3-2佛得角",'表格1-擬邀請嘉賓名單總表（按區域）'!G1:G1173,"03VIP")</f>
        <v>8</v>
      </c>
      <c r="J18" s="37">
        <f>COUNTIFS('表格1-擬邀請嘉賓名單總表（按區域）'!B1:B1173,"3-2佛得角",'表格1-擬邀請嘉賓名單總表（按區域）'!G1:G1173,"04GUEST")</f>
        <v>1</v>
      </c>
    </row>
    <row r="19" ht="15.75" spans="1:10">
      <c r="A19" s="42"/>
      <c r="B19" s="47"/>
      <c r="C19" s="42"/>
      <c r="D19" s="42">
        <v>15</v>
      </c>
      <c r="E19" s="43" t="s">
        <v>1660</v>
      </c>
      <c r="F19" s="45">
        <f>COUNTIF('表格1-擬邀請嘉賓名單總表（按區域）'!B6:B1187,"3-3安哥拉")</f>
        <v>3</v>
      </c>
      <c r="G19" s="37">
        <f>COUNTIFS('表格1-擬邀請嘉賓名單總表（按區域）'!B1:B1173,"3-3安哥拉",'表格1-擬邀請嘉賓名單總表（按區域）'!G1:G1173,"01VVIP")</f>
        <v>1</v>
      </c>
      <c r="H19" s="37">
        <f>COUNTIFS('表格1-擬邀請嘉賓名單總表（按區域）'!B1:B1173,"3-3安哥拉",'表格1-擬邀請嘉賓名單總表（按區域）'!G1:G1173,"02專家委員")</f>
        <v>0</v>
      </c>
      <c r="I19" s="37">
        <f>COUNTIFS('表格1-擬邀請嘉賓名單總表（按區域）'!B1:B1173,"3-3安哥拉",'表格1-擬邀請嘉賓名單總表（按區域）'!G1:G1173,"03VIP")</f>
        <v>2</v>
      </c>
      <c r="J19" s="37">
        <f>COUNTIFS('表格1-擬邀請嘉賓名單總表（按區域）'!B1:B1173,"3-3安哥拉",'表格1-擬邀請嘉賓名單總表（按區域）'!G1:G1173,"04GUEST")</f>
        <v>0</v>
      </c>
    </row>
    <row r="20" ht="15.75" spans="1:11">
      <c r="A20" s="42"/>
      <c r="B20" s="47"/>
      <c r="C20" s="42"/>
      <c r="D20" s="42">
        <v>16</v>
      </c>
      <c r="E20" s="43" t="s">
        <v>1661</v>
      </c>
      <c r="F20" s="45">
        <f>COUNTIF('表格1-擬邀請嘉賓名單總表（按區域）'!B6:B1188,"3-4幾內亞比紹")</f>
        <v>3</v>
      </c>
      <c r="G20" s="37">
        <f>COUNTIFS('表格1-擬邀請嘉賓名單總表（按區域）'!B1:B1173,"3-4幾內亞比紹",'表格1-擬邀請嘉賓名單總表（按區域）'!G1:G1173,"01VVIP")</f>
        <v>1</v>
      </c>
      <c r="H20" s="37">
        <f>COUNTIFS('表格1-擬邀請嘉賓名單總表（按區域）'!B1:B1173,"3-4幾內亞比紹",'表格1-擬邀請嘉賓名單總表（按區域）'!G1:G1173,"02專家委員")</f>
        <v>0</v>
      </c>
      <c r="I20" s="37">
        <f>COUNTIFS('表格1-擬邀請嘉賓名單總表（按區域）'!B1:B1173,"3-4幾內亞比紹",'表格1-擬邀請嘉賓名單總表（按區域）'!G1:G1173,"03VIP")</f>
        <v>2</v>
      </c>
      <c r="J20" s="37">
        <f>COUNTIFS('表格1-擬邀請嘉賓名單總表（按區域）'!B1:B1173,"3-4幾內亞比紹",'表格1-擬邀請嘉賓名單總表（按區域）'!G1:G1173,"04GUEST")</f>
        <v>0</v>
      </c>
      <c r="K20" s="49"/>
    </row>
    <row r="21" ht="18" customHeight="1" spans="1:11">
      <c r="A21" s="42"/>
      <c r="B21" s="47"/>
      <c r="C21" s="42"/>
      <c r="D21" s="42">
        <v>17</v>
      </c>
      <c r="E21" s="43" t="s">
        <v>1662</v>
      </c>
      <c r="F21" s="45">
        <f>COUNTIF('表格1-擬邀請嘉賓名單總表（按區域）'!B6:B1189,"3-5聖多美和普林西比")</f>
        <v>1</v>
      </c>
      <c r="G21" s="37">
        <f>COUNTIFS('表格1-擬邀請嘉賓名單總表（按區域）'!B1:B1173,"3-5聖多美和普林西比",'表格1-擬邀請嘉賓名單總表（按區域）'!G1:G1173,"01VVIP")</f>
        <v>1</v>
      </c>
      <c r="H21" s="37">
        <f>COUNTIFS('表格1-擬邀請嘉賓名單總表（按區域）'!B1:B1173,"3-5聖多美和普林西比",'表格1-擬邀請嘉賓名單總表（按區域）'!G1:G1173,"02專家委員")</f>
        <v>0</v>
      </c>
      <c r="I21" s="37">
        <f>COUNTIFS('表格1-擬邀請嘉賓名單總表（按區域）'!B1:B1173,"3-5聖多美和普林西比",'表格1-擬邀請嘉賓名單總表（按區域）'!G1:G1173,"03VIP")</f>
        <v>0</v>
      </c>
      <c r="J21" s="37">
        <f>COUNTIFS('表格1-擬邀請嘉賓名單總表（按區域）'!B1:B1173,"3-5聖多美和普林西比",'表格1-擬邀請嘉賓名單總表（按區域）'!G1:G1173,"04GUEST")</f>
        <v>0</v>
      </c>
      <c r="K21" s="49"/>
    </row>
    <row r="22" ht="15.75" spans="1:11">
      <c r="A22" s="42"/>
      <c r="B22" s="47"/>
      <c r="C22" s="42"/>
      <c r="D22" s="42">
        <v>18</v>
      </c>
      <c r="E22" s="43" t="s">
        <v>1663</v>
      </c>
      <c r="F22" s="45">
        <f>COUNTIF('表格1-擬邀請嘉賓名單總表（按區域）'!B6:B1190,"4-1迪拜")</f>
        <v>5</v>
      </c>
      <c r="G22" s="37">
        <f>COUNTIFS('表格1-擬邀請嘉賓名單總表（按區域）'!B1:B1173,"4-1迪拜",'表格1-擬邀請嘉賓名單總表（按區域）'!G1:G1173,"01VVIP")</f>
        <v>0</v>
      </c>
      <c r="H22" s="37">
        <f>COUNTIFS('表格1-擬邀請嘉賓名單總表（按區域）'!B1:B1173,"4-1迪拜",'表格1-擬邀請嘉賓名單總表（按區域）'!G1:G1173,"02專家委員")</f>
        <v>0</v>
      </c>
      <c r="I22" s="37">
        <f>COUNTIFS('表格1-擬邀請嘉賓名單總表（按區域）'!B1:B1173,"4-1迪拜",'表格1-擬邀請嘉賓名單總表（按區域）'!G1:G1173,"03VIP")</f>
        <v>5</v>
      </c>
      <c r="J22" s="37">
        <f>COUNTIFS('表格1-擬邀請嘉賓名單總表（按區域）'!B1:B1173,"4-1迪拜”“,'表格1-擬邀請嘉賓名單總表（按區域）'!G1:G1000,""04GUEST")</f>
        <v>0</v>
      </c>
      <c r="K22" s="49"/>
    </row>
    <row r="23" ht="15.75" spans="1:11">
      <c r="A23" s="42"/>
      <c r="B23" s="47"/>
      <c r="C23" s="42"/>
      <c r="D23" s="42">
        <v>19</v>
      </c>
      <c r="E23" s="43" t="s">
        <v>1664</v>
      </c>
      <c r="F23" s="45">
        <f>COUNTIF('表格1-擬邀請嘉賓名單總表（按區域）'!B6:B1191,"4-2泰國")</f>
        <v>6</v>
      </c>
      <c r="G23" s="37">
        <f>COUNTIFS('表格1-擬邀請嘉賓名單總表（按區域）'!B1:B1173,"4-2泰國",'表格1-擬邀請嘉賓名單總表（按區域）'!G1:G1173,"01VVIP")</f>
        <v>0</v>
      </c>
      <c r="H23" s="37">
        <f>COUNTIFS('表格1-擬邀請嘉賓名單總表（按區域）'!B1:B1173,"4-2泰國",'表格1-擬邀請嘉賓名單總表（按區域）'!G1:G1173,"02專家委員")</f>
        <v>0</v>
      </c>
      <c r="I23" s="37">
        <f>COUNTIFS('表格1-擬邀請嘉賓名單總表（按區域）'!B1:B1173,"4-2泰國",'表格1-擬邀請嘉賓名單總表（按區域）'!G1:G1173,"03VIP")</f>
        <v>6</v>
      </c>
      <c r="J23" s="37">
        <f>COUNTIFS('表格1-擬邀請嘉賓名單總表（按區域）'!B1:B1173,"4-2泰國",'表格1-擬邀請嘉賓名單總表（按區域）'!G1:G1173,"04GUEST")</f>
        <v>0</v>
      </c>
      <c r="K23" s="49"/>
    </row>
    <row r="24" ht="15.75" spans="1:10">
      <c r="A24" s="42"/>
      <c r="B24" s="47"/>
      <c r="C24" s="42"/>
      <c r="D24" s="42">
        <v>20</v>
      </c>
      <c r="E24" s="43" t="s">
        <v>1665</v>
      </c>
      <c r="F24" s="45">
        <f>COUNTIF('表格1-擬邀請嘉賓名單總表（按區域）'!B6:B1192,"4-3柬埔寨")</f>
        <v>2</v>
      </c>
      <c r="G24" s="37">
        <f>COUNTIFS('表格1-擬邀請嘉賓名單總表（按區域）'!B1:B1173,"4-3柬埔寨",'表格1-擬邀請嘉賓名單總表（按區域）'!G1:G1173,"01VVIP")</f>
        <v>0</v>
      </c>
      <c r="H24" s="37">
        <f>COUNTIFS('表格1-擬邀請嘉賓名單總表（按區域）'!B1:B1173,"4-3柬埔寨",'表格1-擬邀請嘉賓名單總表（按區域）'!G1:G1173,"02專家委員")</f>
        <v>0</v>
      </c>
      <c r="I24" s="37">
        <f>COUNTIFS('表格1-擬邀請嘉賓名單總表（按區域）'!B1:B1173,"4-3柬埔寨",'表格1-擬邀請嘉賓名單總表（按區域）'!G1:G1173,"03VIP")</f>
        <v>2</v>
      </c>
      <c r="J24" s="37">
        <f>COUNTIFS('表格1-擬邀請嘉賓名單總表（按區域）'!B1:B1173,"4-3柬埔寨",'表格1-擬邀請嘉賓名單總表（按區域）'!G1:G1173,"04GUEST")</f>
        <v>0</v>
      </c>
    </row>
    <row r="25" ht="15.75" spans="1:10">
      <c r="A25" s="42"/>
      <c r="B25" s="47"/>
      <c r="C25" s="42"/>
      <c r="D25" s="42">
        <v>21</v>
      </c>
      <c r="E25" s="43" t="s">
        <v>1666</v>
      </c>
      <c r="F25" s="45">
        <f>COUNTIF('表格1-擬邀請嘉賓名單總表（按區域）'!B6:B1193,"4-4印尼")</f>
        <v>2</v>
      </c>
      <c r="G25" s="37">
        <f>COUNTIFS('表格1-擬邀請嘉賓名單總表（按區域）'!B1:B1173,"4-4印尼",'表格1-擬邀請嘉賓名單總表（按區域）'!G1:G1173,"01VVIP")</f>
        <v>0</v>
      </c>
      <c r="H25" s="37">
        <f>COUNTIFS('表格1-擬邀請嘉賓名單總表（按區域）'!B1:B1173,"4-4印尼",'表格1-擬邀請嘉賓名單總表（按區域）'!G1:G1173,"02專家委員")</f>
        <v>0</v>
      </c>
      <c r="I25" s="37">
        <f>COUNTIFS('表格1-擬邀請嘉賓名單總表（按區域）'!B1:B1173,"4-4印尼",'表格1-擬邀請嘉賓名單總表（按區域）'!G1:G1173,"03VIP")</f>
        <v>2</v>
      </c>
      <c r="J25" s="37">
        <f>COUNTIFS('表格1-擬邀請嘉賓名單總表（按區域）'!B1:B1173,"4-4印尼",'表格1-擬邀請嘉賓名單總表（按區域）'!G1:G1173,"04GUEST")</f>
        <v>0</v>
      </c>
    </row>
    <row r="26" ht="15.75" spans="1:10">
      <c r="A26" s="42"/>
      <c r="B26" s="47"/>
      <c r="C26" s="42"/>
      <c r="D26" s="42">
        <v>22</v>
      </c>
      <c r="E26" s="43" t="s">
        <v>1667</v>
      </c>
      <c r="F26" s="45">
        <f>COUNTIF('表格1-擬邀請嘉賓名單總表（按區域）'!B6:B1194,"4-5東帝汶")</f>
        <v>2</v>
      </c>
      <c r="G26" s="37">
        <f>COUNTIFS('表格1-擬邀請嘉賓名單總表（按區域）'!B1:B1173,"4-5東帝汶",'表格1-擬邀請嘉賓名單總表（按區域）'!G1:G1173,"01VVIP")</f>
        <v>1</v>
      </c>
      <c r="H26" s="37">
        <f>COUNTIFS('表格1-擬邀請嘉賓名單總表（按區域）'!B1:B1173,"4-5東帝汶",'表格1-擬邀請嘉賓名單總表（按區域）'!G1:G1173,"02專家委員")</f>
        <v>0</v>
      </c>
      <c r="I26" s="37">
        <f>COUNTIFS('表格1-擬邀請嘉賓名單總表（按區域）'!B1:B1173,"4-5東帝汶",'表格1-擬邀請嘉賓名單總表（按區域）'!G1:G1173,"03VIP")</f>
        <v>1</v>
      </c>
      <c r="J26" s="37">
        <f>COUNTIFS('表格1-擬邀請嘉賓名單總表（按區域）'!B1:B1173,"4-5東帝汶",'表格1-擬邀請嘉賓名單總表（按區域）'!G1:G1173,"04GUEST")</f>
        <v>0</v>
      </c>
    </row>
    <row r="27" ht="15.75" spans="1:10">
      <c r="A27" s="42"/>
      <c r="B27" s="47"/>
      <c r="C27" s="42"/>
      <c r="D27" s="42">
        <v>23</v>
      </c>
      <c r="E27" s="43" t="s">
        <v>1668</v>
      </c>
      <c r="F27" s="45">
        <f>COUNTIF('表格1-擬邀請嘉賓名單總表（按區域）'!B6:B1195,"4-6菲律賓")</f>
        <v>3</v>
      </c>
      <c r="G27" s="37">
        <f>COUNTIFS('表格1-擬邀請嘉賓名單總表（按區域）'!B1:B1173,"4-6菲律賓",'表格1-擬邀請嘉賓名單總表（按區域）'!G1:G1173,"01VVIP")</f>
        <v>0</v>
      </c>
      <c r="H27" s="37">
        <f>COUNTIFS('表格1-擬邀請嘉賓名單總表（按區域）'!B1:B1173,"4-6菲律賓",'表格1-擬邀請嘉賓名單總表（按區域）'!G1:G1173,"02專家委員")</f>
        <v>0</v>
      </c>
      <c r="I27" s="37">
        <f>COUNTIFS('表格1-擬邀請嘉賓名單總表（按區域）'!B1:B1173,"4-6菲律賓",'表格1-擬邀請嘉賓名單總表（按區域）'!G1:G1173,"03VIP")</f>
        <v>3</v>
      </c>
      <c r="J27" s="37">
        <f>COUNTIFS('表格1-擬邀請嘉賓名單總表（按區域）'!B1:B1173,"4-6菲律賓",'表格1-擬邀請嘉賓名單總表（按區域）'!G1:G1173,"04GUEST")</f>
        <v>0</v>
      </c>
    </row>
    <row r="28" ht="15.75" spans="1:10">
      <c r="A28" s="42"/>
      <c r="B28" s="47"/>
      <c r="C28" s="42"/>
      <c r="D28" s="42">
        <v>24</v>
      </c>
      <c r="E28" s="43" t="s">
        <v>1669</v>
      </c>
      <c r="F28" s="45">
        <f>COUNTIF('表格1-擬邀請嘉賓名單總表（按區域）'!B6:B1196,"4-7新加坡")</f>
        <v>6</v>
      </c>
      <c r="G28" s="37">
        <f>COUNTIFS('表格1-擬邀請嘉賓名單總表（按區域）'!B1:B1173,"4-7新加坡",'表格1-擬邀請嘉賓名單總表（按區域）'!G1:G1173,"01VVIP")</f>
        <v>0</v>
      </c>
      <c r="H28" s="37">
        <f>COUNTIFS('表格1-擬邀請嘉賓名單總表（按區域）'!B1:B1173,"4-7新加坡",'表格1-擬邀請嘉賓名單總表（按區域）'!G1:G1173,"02專家委員")</f>
        <v>0</v>
      </c>
      <c r="I28" s="37">
        <f>COUNTIFS('表格1-擬邀請嘉賓名單總表（按區域）'!B1:B1173,"4-7新加坡",'表格1-擬邀請嘉賓名單總表（按區域）'!G1:G1173,"03VIP")</f>
        <v>6</v>
      </c>
      <c r="J28" s="37">
        <f>COUNTIFS('表格1-擬邀請嘉賓名單總表（按區域）'!B1:B1173,"4-7新加坡",'表格1-擬邀請嘉賓名單總表（按區域）'!G1:G1173,"04GUEST")</f>
        <v>0</v>
      </c>
    </row>
    <row r="29" ht="15.75" spans="1:10">
      <c r="A29" s="42"/>
      <c r="B29" s="47"/>
      <c r="C29" s="42"/>
      <c r="D29" s="42">
        <v>25</v>
      </c>
      <c r="E29" s="43" t="s">
        <v>1670</v>
      </c>
      <c r="F29" s="45">
        <f>COUNTIF('表格1-擬邀請嘉賓名單總表（按區域）'!B6:B1197,"4-8韓國")</f>
        <v>1</v>
      </c>
      <c r="G29" s="37">
        <f>COUNTIFS('表格1-擬邀請嘉賓名單總表（按區域）'!B1:B1173,"4-8韓國",'表格1-擬邀請嘉賓名單總表（按區域）'!G1:G1173,"01VVIP")</f>
        <v>0</v>
      </c>
      <c r="H29" s="37">
        <f>COUNTIFS('表格1-擬邀請嘉賓名單總表（按區域）'!B1:B1173,"4-8韓國",'表格1-擬邀請嘉賓名單總表（按區域）'!G1:G1173,"02專家委員")</f>
        <v>0</v>
      </c>
      <c r="I29" s="37">
        <f>COUNTIFS('表格1-擬邀請嘉賓名單總表（按區域）'!B1:B1173,"4-8韓國",'表格1-擬邀請嘉賓名單總表（按區域）'!G1:G1173,"03VIP")</f>
        <v>1</v>
      </c>
      <c r="J29" s="37">
        <f>COUNTIFS('表格1-擬邀請嘉賓名單總表（按區域）'!B1:B1173,"4-8韓國",'表格1-擬邀請嘉賓名單總表（按區域）'!G1:G1173,"04GUEST")</f>
        <v>0</v>
      </c>
    </row>
    <row r="30" ht="15.75" spans="1:10">
      <c r="A30" s="42"/>
      <c r="B30" s="47"/>
      <c r="C30" s="42"/>
      <c r="D30" s="42">
        <v>26</v>
      </c>
      <c r="E30" s="43" t="s">
        <v>1671</v>
      </c>
      <c r="F30" s="45">
        <f>COUNTIF('表格1-擬邀請嘉賓名單總表（按區域）'!B6:B1198,"4-9越南")</f>
        <v>2</v>
      </c>
      <c r="G30" s="37">
        <f>COUNTIFS('表格1-擬邀請嘉賓名單總表（按區域）'!B1:B1173,"4-9越南",'表格1-擬邀請嘉賓名單總表（按區域）'!G1:G1173,"01VVIP")</f>
        <v>0</v>
      </c>
      <c r="H30" s="37">
        <f>COUNTIFS('表格1-擬邀請嘉賓名單總表（按區域）'!B1:B1173,"4-9越南",'表格1-擬邀請嘉賓名單總表（按區域）'!G1:G1173,"02專家委員")</f>
        <v>0</v>
      </c>
      <c r="I30" s="37">
        <f>COUNTIFS('表格1-擬邀請嘉賓名單總表（按區域）'!B1:B1173,"4-9越南",'表格1-擬邀請嘉賓名單總表（按區域）'!G1:G1173,"03VIP")</f>
        <v>2</v>
      </c>
      <c r="J30" s="37">
        <f>COUNTIFS('表格1-擬邀請嘉賓名單總表（按區域）'!B1:B1173,"4-9越南",'表格1-擬邀請嘉賓名單總表（按區域）'!G1:G1173,"04GUEST")</f>
        <v>0</v>
      </c>
    </row>
    <row r="31" ht="15.75" spans="1:10">
      <c r="A31" s="42"/>
      <c r="B31" s="47"/>
      <c r="C31" s="42"/>
      <c r="D31" s="42">
        <v>27</v>
      </c>
      <c r="E31" s="43" t="s">
        <v>1672</v>
      </c>
      <c r="F31" s="45">
        <f>COUNTIF('表格1-擬邀請嘉賓名單總表（按區域）'!B6:B1199,"4-10馬來西亞")</f>
        <v>4</v>
      </c>
      <c r="G31" s="37">
        <f>COUNTIFS('表格1-擬邀請嘉賓名單總表（按區域）'!B1:B1173,"4-10馬來西亞",'表格1-擬邀請嘉賓名單總表（按區域）'!G1:G1173,"01VVIP")</f>
        <v>0</v>
      </c>
      <c r="H31" s="37">
        <f>COUNTIFS('表格1-擬邀請嘉賓名單總表（按區域）'!B1:B1173,"4-10馬來西亞",'表格1-擬邀請嘉賓名單總表（按區域）'!G1:G1173,"02專家委員")</f>
        <v>0</v>
      </c>
      <c r="I31" s="37">
        <f>COUNTIFS('表格1-擬邀請嘉賓名單總表（按區域）'!B1:B1173,"4-10馬來西亞",'表格1-擬邀請嘉賓名單總表（按區域）'!G1:G1173,"03VIP")</f>
        <v>4</v>
      </c>
      <c r="J31" s="37">
        <f>COUNTIFS('表格1-擬邀請嘉賓名單總表（按區域）'!B1:B1173,"4-10馬來西亞",'表格1-擬邀請嘉賓名單總表（按區域）'!G1:G1173,"04GUEST")</f>
        <v>0</v>
      </c>
    </row>
    <row r="32" ht="15.75" spans="1:10">
      <c r="A32" s="42"/>
      <c r="B32" s="47"/>
      <c r="C32" s="42"/>
      <c r="D32" s="42">
        <v>28</v>
      </c>
      <c r="E32" s="43" t="s">
        <v>1673</v>
      </c>
      <c r="F32" s="45">
        <f>COUNTIF('表格1-擬邀請嘉賓名單總表（按區域）'!B6:B1200,"5-1巴西")</f>
        <v>3</v>
      </c>
      <c r="G32" s="37">
        <f>COUNTIFS('表格1-擬邀請嘉賓名單總表（按區域）'!B1:B1173,"5-1巴西",'表格1-擬邀請嘉賓名單總表（按區域）'!G1:G1173,"01VVIP")</f>
        <v>1</v>
      </c>
      <c r="H32" s="37">
        <f>COUNTIFS('表格1-擬邀請嘉賓名單總表（按區域）'!B1:B1173,"5-1巴西",'表格1-擬邀請嘉賓名單總表（按區域）'!G1:G1173,"02專家委員")</f>
        <v>0</v>
      </c>
      <c r="I32" s="37">
        <f>COUNTIFS('表格1-擬邀請嘉賓名單總表（按區域）'!B1:B1173,"5-1巴西",'表格1-擬邀請嘉賓名單總表（按區域）'!G1:G1173,"03VIP")</f>
        <v>2</v>
      </c>
      <c r="J32" s="37">
        <f>COUNTIFS('表格1-擬邀請嘉賓名單總表（按區域）'!B1:B1173,"5-1巴西",'表格1-擬邀請嘉賓名單總表（按區域）'!G1:G1173,"04GUEST")</f>
        <v>0</v>
      </c>
    </row>
    <row r="33" ht="15.75" spans="1:10">
      <c r="A33" s="42"/>
      <c r="B33" s="47"/>
      <c r="C33" s="42"/>
      <c r="D33" s="42">
        <v>29</v>
      </c>
      <c r="E33" s="43" t="s">
        <v>1674</v>
      </c>
      <c r="F33" s="45">
        <f>COUNTIF('表格1-擬邀請嘉賓名單總表（按區域）'!B6:B1201,"5-2美國")</f>
        <v>3</v>
      </c>
      <c r="G33" s="37">
        <f>COUNTIFS('表格1-擬邀請嘉賓名單總表（按區域）'!B1:B1173,"5-2美國",'表格1-擬邀請嘉賓名單總表（按區域）'!G1:G1173,"01VVIP")</f>
        <v>0</v>
      </c>
      <c r="H33" s="37">
        <f>COUNTIFS('表格1-擬邀請嘉賓名單總表（按區域）'!B1:B1173,"5-2美國",'表格1-擬邀請嘉賓名單總表（按區域）'!G1:G1173,"02專家委員")</f>
        <v>0</v>
      </c>
      <c r="I33" s="37">
        <f>COUNTIFS('表格1-擬邀請嘉賓名單總表（按區域）'!B1:B1173,"5-2美國",'表格1-擬邀請嘉賓名單總表（按區域）'!G1:G1173,"03VIP")</f>
        <v>3</v>
      </c>
      <c r="J33" s="37">
        <f>COUNTIFS('表格1-擬邀請嘉賓名單總表（按區域）'!B1:B1173,"5-2美國",'表格1-擬邀請嘉賓名單總表（按區域）'!G1:G1173,"04GUEST")</f>
        <v>0</v>
      </c>
    </row>
    <row r="34" ht="15.75" spans="1:10">
      <c r="A34" s="42"/>
      <c r="B34" s="47"/>
      <c r="C34" s="42"/>
      <c r="D34" s="42">
        <v>30</v>
      </c>
      <c r="E34" s="43" t="s">
        <v>1675</v>
      </c>
      <c r="F34" s="45">
        <f>COUNTIF('表格1-擬邀請嘉賓名單總表（按區域）'!B6:B1202,"6-1新西蘭")</f>
        <v>8</v>
      </c>
      <c r="G34" s="37">
        <f>COUNTIFS('表格1-擬邀請嘉賓名單總表（按區域）'!B1:B1173,"6-1新西蘭",'表格1-擬邀請嘉賓名單總表（按區域）'!G1:G1173,"01VVIP")</f>
        <v>1</v>
      </c>
      <c r="H34" s="37">
        <f>COUNTIFS('表格1-擬邀請嘉賓名單總表（按區域）'!B1:B1173,"6-1新西蘭",'表格1-擬邀請嘉賓名單總表（按區域）'!G1:G1173,"02專家委員")</f>
        <v>0</v>
      </c>
      <c r="I34" s="37">
        <f>COUNTIFS('表格1-擬邀請嘉賓名單總表（按區域）'!B1:B1173,"6-1新西蘭",'表格1-擬邀請嘉賓名單總表（按區域）'!G1:G1173,"03VIP")</f>
        <v>1</v>
      </c>
      <c r="J34" s="37">
        <f>COUNTIFS('表格1-擬邀請嘉賓名單總表（按區域）'!B1:B1173,"6-1新西蘭",'表格1-擬邀請嘉賓名單總表（按區域）'!G1:G1173,"04GUEST")</f>
        <v>6</v>
      </c>
    </row>
    <row r="35" ht="15.75" spans="1:10">
      <c r="A35" s="42"/>
      <c r="B35" s="47"/>
      <c r="C35" s="42"/>
      <c r="D35" s="37">
        <v>31</v>
      </c>
      <c r="E35" s="48" t="s">
        <v>1676</v>
      </c>
      <c r="F35" s="45">
        <v>32</v>
      </c>
      <c r="G35" s="37">
        <v>0</v>
      </c>
      <c r="H35" s="37">
        <v>0</v>
      </c>
      <c r="I35" s="37">
        <v>0</v>
      </c>
      <c r="J35" s="37">
        <v>32</v>
      </c>
    </row>
  </sheetData>
  <mergeCells count="11">
    <mergeCell ref="A1:F1"/>
    <mergeCell ref="A2:J2"/>
    <mergeCell ref="G3:J3"/>
    <mergeCell ref="A3:A4"/>
    <mergeCell ref="A5:A35"/>
    <mergeCell ref="B5:B8"/>
    <mergeCell ref="B9:B35"/>
    <mergeCell ref="C5:C8"/>
    <mergeCell ref="C9:C35"/>
    <mergeCell ref="B3:C4"/>
    <mergeCell ref="D3:F4"/>
  </mergeCells>
  <dataValidations count="2">
    <dataValidation type="list" allowBlank="1" showInputMessage="1" showErrorMessage="1" sqref="E1 E5:E34 E36:E1048576">
      <formula1>"1-1中國澳門,1-2中國內地,1-3中國香港,1-4中國台灣,2-1葡萄牙,2-2西班牙,2-3比利時,2-4荷蘭,2-5德國,2-6英國,2-7奧地利,2-8瑞士,3-1莫桑比克,3-2佛得角,3-3安哥拉,3-4幾內亞比紹,3-5聖多美和普林西比,4-1迪拜,4-2泰國,4-3柬埔寨,4-4印度尼西亞,4-5東帝汶,4-6菲律賓,4-7新加坡,4-8韓國,4-9越南,4-10馬來西亞,5-1巴西,5-2美國,6-1新西蘭"</formula1>
    </dataValidation>
    <dataValidation type="list" allowBlank="1" showInputMessage="1" showErrorMessage="1" sqref="E35">
      <formula1>"1-1中國澳門,1-2中國內地,1-3中國香港,1-4中國台灣,2-1葡萄牙,2-2西班牙,2-3比利時,2-4荷蘭,2-5德國,2-6英國,2-7奧地利,2-8瑞士,3-1莫桑比克,3-2佛得角,3-3安哥拉,3-4幾內亞比紹,3-5聖多美和普林西比,4-1迪拜,4-2泰國,4-3柬埔寨,4-4印度尼西亞,4-5東帝汶,4-6菲律賓,4-7新加坡,4-8韓國,4-9越南,4-10馬來西亞,5-1巴西,5-2美國,6-1新西蘭,中葡論壇"</formula1>
    </dataValidation>
  </dataValidations>
  <pageMargins left="0.7" right="0.7" top="0.75" bottom="0.75" header="0.3" footer="0.3"/>
  <pageSetup paperSize="9" scale="97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opLeftCell="C1" workbookViewId="0">
      <selection activeCell="D57" sqref="D57"/>
    </sheetView>
  </sheetViews>
  <sheetFormatPr defaultColWidth="9" defaultRowHeight="15" outlineLevelCol="5"/>
  <cols>
    <col min="1" max="1" width="5.75" style="1" customWidth="1"/>
    <col min="2" max="2" width="12.375" style="1" customWidth="1"/>
    <col min="3" max="3" width="54.875" style="1" customWidth="1"/>
    <col min="4" max="4" width="79.375" style="1" customWidth="1"/>
    <col min="5" max="5" width="13.75" style="2" customWidth="1"/>
    <col min="6" max="6" width="11.5" style="1" customWidth="1"/>
    <col min="7" max="16384" width="9" style="1"/>
  </cols>
  <sheetData>
    <row r="1" ht="15.75" spans="1:5">
      <c r="A1" s="3" t="s">
        <v>1677</v>
      </c>
      <c r="B1" s="3"/>
      <c r="C1" s="3"/>
      <c r="D1" s="3"/>
      <c r="E1" s="3"/>
    </row>
    <row r="2" ht="21" spans="1:6">
      <c r="A2" s="4" t="s">
        <v>1678</v>
      </c>
      <c r="B2" s="4"/>
      <c r="C2" s="4"/>
      <c r="D2" s="4"/>
      <c r="E2" s="4"/>
      <c r="F2" s="4"/>
    </row>
    <row r="3" ht="17.25" spans="1:6">
      <c r="A3" s="5" t="s">
        <v>1679</v>
      </c>
      <c r="B3" s="5" t="s">
        <v>1680</v>
      </c>
      <c r="C3" s="5" t="s">
        <v>1681</v>
      </c>
      <c r="D3" s="5"/>
      <c r="E3" s="6" t="s">
        <v>1682</v>
      </c>
      <c r="F3" s="7" t="s">
        <v>1683</v>
      </c>
    </row>
    <row r="4" ht="17.25" spans="1:6">
      <c r="A4" s="8">
        <v>1</v>
      </c>
      <c r="B4" s="9" t="s">
        <v>1684</v>
      </c>
      <c r="C4" s="10" t="s">
        <v>1685</v>
      </c>
      <c r="D4" s="11" t="s">
        <v>1686</v>
      </c>
      <c r="E4" s="8" t="s">
        <v>43</v>
      </c>
      <c r="F4" s="12"/>
    </row>
    <row r="5" ht="17.25" spans="1:6">
      <c r="A5" s="8">
        <v>2</v>
      </c>
      <c r="B5" s="13"/>
      <c r="C5" s="10" t="s">
        <v>1687</v>
      </c>
      <c r="D5" s="11" t="s">
        <v>1688</v>
      </c>
      <c r="E5" s="8" t="s">
        <v>43</v>
      </c>
      <c r="F5" s="14"/>
    </row>
    <row r="6" ht="40.5" customHeight="1" spans="1:6">
      <c r="A6" s="8">
        <v>3</v>
      </c>
      <c r="B6" s="8" t="s">
        <v>1689</v>
      </c>
      <c r="C6" s="10" t="s">
        <v>1690</v>
      </c>
      <c r="D6" s="15" t="s">
        <v>1691</v>
      </c>
      <c r="E6" s="8"/>
      <c r="F6" s="16"/>
    </row>
    <row r="7" ht="17.25" spans="1:6">
      <c r="A7" s="8">
        <v>4</v>
      </c>
      <c r="B7" s="17" t="s">
        <v>1692</v>
      </c>
      <c r="C7" s="18" t="s">
        <v>1693</v>
      </c>
      <c r="D7" s="10" t="s">
        <v>1694</v>
      </c>
      <c r="E7" s="8" t="s">
        <v>1695</v>
      </c>
      <c r="F7" s="19" t="s">
        <v>1696</v>
      </c>
    </row>
    <row r="8" ht="17.25" spans="1:6">
      <c r="A8" s="8">
        <v>5</v>
      </c>
      <c r="B8" s="20"/>
      <c r="C8" s="18" t="s">
        <v>1697</v>
      </c>
      <c r="D8" s="10" t="s">
        <v>1698</v>
      </c>
      <c r="E8" s="8" t="s">
        <v>1695</v>
      </c>
      <c r="F8" s="21"/>
    </row>
    <row r="9" ht="17.25" spans="1:6">
      <c r="A9" s="8">
        <v>6</v>
      </c>
      <c r="B9" s="20"/>
      <c r="C9" s="18" t="s">
        <v>1699</v>
      </c>
      <c r="D9" s="10" t="s">
        <v>1700</v>
      </c>
      <c r="E9" s="8" t="s">
        <v>1695</v>
      </c>
      <c r="F9" s="21"/>
    </row>
    <row r="10" ht="17.25" spans="1:6">
      <c r="A10" s="8">
        <v>7</v>
      </c>
      <c r="B10" s="20"/>
      <c r="C10" s="18" t="s">
        <v>1701</v>
      </c>
      <c r="D10" s="10"/>
      <c r="E10" s="8" t="s">
        <v>1695</v>
      </c>
      <c r="F10" s="21"/>
    </row>
    <row r="11" ht="33" spans="1:6">
      <c r="A11" s="8">
        <v>8</v>
      </c>
      <c r="B11" s="20"/>
      <c r="C11" s="22" t="s">
        <v>1702</v>
      </c>
      <c r="D11" s="15" t="s">
        <v>1703</v>
      </c>
      <c r="E11" s="23" t="s">
        <v>77</v>
      </c>
      <c r="F11" s="24"/>
    </row>
    <row r="12" ht="17.25" spans="1:6">
      <c r="A12" s="8">
        <v>9</v>
      </c>
      <c r="B12" s="20"/>
      <c r="C12" s="25" t="s">
        <v>1704</v>
      </c>
      <c r="D12" s="25" t="s">
        <v>1705</v>
      </c>
      <c r="E12" s="26" t="s">
        <v>77</v>
      </c>
      <c r="F12" s="27"/>
    </row>
    <row r="13" ht="17.25" spans="1:6">
      <c r="A13" s="8">
        <v>10</v>
      </c>
      <c r="B13" s="20"/>
      <c r="C13" s="25" t="s">
        <v>1706</v>
      </c>
      <c r="D13" s="25" t="s">
        <v>1707</v>
      </c>
      <c r="E13" s="26" t="s">
        <v>77</v>
      </c>
      <c r="F13" s="27"/>
    </row>
    <row r="14" ht="17.25" spans="1:6">
      <c r="A14" s="8">
        <v>11</v>
      </c>
      <c r="B14" s="20"/>
      <c r="C14" s="25" t="s">
        <v>1708</v>
      </c>
      <c r="D14" s="25" t="s">
        <v>1709</v>
      </c>
      <c r="E14" s="26" t="s">
        <v>77</v>
      </c>
      <c r="F14" s="27"/>
    </row>
    <row r="15" ht="17.25" spans="1:6">
      <c r="A15" s="8">
        <v>12</v>
      </c>
      <c r="B15" s="20"/>
      <c r="C15" s="25" t="s">
        <v>1710</v>
      </c>
      <c r="D15" s="25" t="s">
        <v>1711</v>
      </c>
      <c r="E15" s="26" t="s">
        <v>77</v>
      </c>
      <c r="F15" s="27"/>
    </row>
    <row r="16" ht="17.25" spans="1:6">
      <c r="A16" s="8">
        <v>13</v>
      </c>
      <c r="B16" s="20"/>
      <c r="C16" s="25" t="s">
        <v>1712</v>
      </c>
      <c r="D16" s="25" t="s">
        <v>1713</v>
      </c>
      <c r="E16" s="26" t="s">
        <v>77</v>
      </c>
      <c r="F16" s="27"/>
    </row>
    <row r="17" ht="17.25" spans="1:6">
      <c r="A17" s="8">
        <v>14</v>
      </c>
      <c r="B17" s="20"/>
      <c r="C17" s="25" t="s">
        <v>1714</v>
      </c>
      <c r="D17" s="25" t="s">
        <v>1715</v>
      </c>
      <c r="E17" s="26" t="s">
        <v>77</v>
      </c>
      <c r="F17" s="27"/>
    </row>
    <row r="18" ht="17.25" spans="1:6">
      <c r="A18" s="8">
        <v>15</v>
      </c>
      <c r="B18" s="20"/>
      <c r="C18" s="25" t="s">
        <v>1716</v>
      </c>
      <c r="D18" s="25" t="s">
        <v>1717</v>
      </c>
      <c r="E18" s="26" t="s">
        <v>77</v>
      </c>
      <c r="F18" s="27"/>
    </row>
    <row r="19" ht="17.25" spans="1:6">
      <c r="A19" s="8">
        <v>16</v>
      </c>
      <c r="B19" s="20"/>
      <c r="C19" s="25" t="s">
        <v>1718</v>
      </c>
      <c r="D19" s="25" t="s">
        <v>1719</v>
      </c>
      <c r="E19" s="26" t="s">
        <v>77</v>
      </c>
      <c r="F19" s="27"/>
    </row>
    <row r="20" ht="17.25" spans="1:6">
      <c r="A20" s="8">
        <v>17</v>
      </c>
      <c r="B20" s="20"/>
      <c r="C20" s="22" t="s">
        <v>1720</v>
      </c>
      <c r="D20" s="22" t="s">
        <v>1721</v>
      </c>
      <c r="E20" s="23" t="s">
        <v>1722</v>
      </c>
      <c r="F20" s="28" t="s">
        <v>1696</v>
      </c>
    </row>
    <row r="21" ht="17.25" spans="1:6">
      <c r="A21" s="8">
        <v>18</v>
      </c>
      <c r="B21" s="20"/>
      <c r="C21" s="22" t="s">
        <v>1723</v>
      </c>
      <c r="D21" s="22" t="s">
        <v>1724</v>
      </c>
      <c r="E21" s="8" t="s">
        <v>1695</v>
      </c>
      <c r="F21" s="29"/>
    </row>
    <row r="22" ht="16.5" spans="1:6">
      <c r="A22" s="8">
        <v>19</v>
      </c>
      <c r="B22" s="20"/>
      <c r="C22" s="30" t="s">
        <v>1725</v>
      </c>
      <c r="D22" s="31" t="s">
        <v>1726</v>
      </c>
      <c r="E22" s="23" t="s">
        <v>48</v>
      </c>
      <c r="F22" s="29"/>
    </row>
    <row r="23" ht="16.5" spans="1:6">
      <c r="A23" s="8">
        <v>20</v>
      </c>
      <c r="B23" s="20"/>
      <c r="C23" s="30" t="s">
        <v>1727</v>
      </c>
      <c r="D23" s="31" t="s">
        <v>1728</v>
      </c>
      <c r="E23" s="23" t="s">
        <v>48</v>
      </c>
      <c r="F23" s="32"/>
    </row>
    <row r="24" ht="16.5" spans="1:6">
      <c r="A24" s="8">
        <v>21</v>
      </c>
      <c r="B24" s="20"/>
      <c r="C24" s="33" t="s">
        <v>1729</v>
      </c>
      <c r="D24" s="34" t="s">
        <v>1730</v>
      </c>
      <c r="E24" s="26" t="s">
        <v>77</v>
      </c>
      <c r="F24" s="27"/>
    </row>
    <row r="25" ht="16.5" spans="1:6">
      <c r="A25" s="8">
        <v>22</v>
      </c>
      <c r="B25" s="20"/>
      <c r="C25" s="33" t="s">
        <v>1731</v>
      </c>
      <c r="D25" s="34" t="s">
        <v>1732</v>
      </c>
      <c r="E25" s="26" t="s">
        <v>77</v>
      </c>
      <c r="F25" s="27"/>
    </row>
    <row r="26" ht="16.5" spans="1:6">
      <c r="A26" s="8">
        <v>23</v>
      </c>
      <c r="B26" s="20"/>
      <c r="C26" s="33" t="s">
        <v>1733</v>
      </c>
      <c r="D26" s="34" t="s">
        <v>1734</v>
      </c>
      <c r="E26" s="26" t="s">
        <v>77</v>
      </c>
      <c r="F26" s="27"/>
    </row>
    <row r="27" ht="16.5" spans="1:6">
      <c r="A27" s="8">
        <v>24</v>
      </c>
      <c r="B27" s="20"/>
      <c r="C27" s="33" t="s">
        <v>1735</v>
      </c>
      <c r="D27" s="34" t="s">
        <v>1736</v>
      </c>
      <c r="E27" s="26" t="s">
        <v>77</v>
      </c>
      <c r="F27" s="27"/>
    </row>
    <row r="28" ht="16.5" spans="1:6">
      <c r="A28" s="8">
        <v>25</v>
      </c>
      <c r="B28" s="20"/>
      <c r="C28" s="33" t="s">
        <v>1737</v>
      </c>
      <c r="D28" s="34" t="s">
        <v>1738</v>
      </c>
      <c r="E28" s="26" t="s">
        <v>77</v>
      </c>
      <c r="F28" s="27"/>
    </row>
    <row r="29" ht="16.5" spans="1:6">
      <c r="A29" s="8">
        <v>26</v>
      </c>
      <c r="B29" s="20"/>
      <c r="C29" s="33" t="s">
        <v>1739</v>
      </c>
      <c r="D29" s="34" t="s">
        <v>1740</v>
      </c>
      <c r="E29" s="26" t="s">
        <v>77</v>
      </c>
      <c r="F29" s="27"/>
    </row>
    <row r="30" ht="16.5" spans="1:6">
      <c r="A30" s="8">
        <v>27</v>
      </c>
      <c r="B30" s="20"/>
      <c r="C30" s="33" t="s">
        <v>1741</v>
      </c>
      <c r="D30" s="34" t="s">
        <v>1742</v>
      </c>
      <c r="E30" s="26" t="s">
        <v>77</v>
      </c>
      <c r="F30" s="27"/>
    </row>
    <row r="31" ht="16.5" spans="1:6">
      <c r="A31" s="8">
        <v>28</v>
      </c>
      <c r="B31" s="20"/>
      <c r="C31" s="33" t="s">
        <v>1743</v>
      </c>
      <c r="D31" s="34" t="s">
        <v>1744</v>
      </c>
      <c r="E31" s="26" t="s">
        <v>77</v>
      </c>
      <c r="F31" s="27"/>
    </row>
    <row r="32" ht="16.5" spans="1:6">
      <c r="A32" s="8">
        <v>29</v>
      </c>
      <c r="B32" s="20"/>
      <c r="C32" s="33" t="s">
        <v>1745</v>
      </c>
      <c r="D32" s="34" t="s">
        <v>1746</v>
      </c>
      <c r="E32" s="26" t="s">
        <v>77</v>
      </c>
      <c r="F32" s="27"/>
    </row>
    <row r="33" ht="16.5" spans="1:6">
      <c r="A33" s="8">
        <v>30</v>
      </c>
      <c r="B33" s="20"/>
      <c r="C33" s="33" t="s">
        <v>1747</v>
      </c>
      <c r="D33" s="34" t="s">
        <v>1748</v>
      </c>
      <c r="E33" s="26" t="s">
        <v>77</v>
      </c>
      <c r="F33" s="27"/>
    </row>
    <row r="34" ht="16.5" spans="1:6">
      <c r="A34" s="8">
        <v>31</v>
      </c>
      <c r="B34" s="20"/>
      <c r="C34" s="33" t="s">
        <v>1749</v>
      </c>
      <c r="D34" s="34" t="s">
        <v>1750</v>
      </c>
      <c r="E34" s="26" t="s">
        <v>77</v>
      </c>
      <c r="F34" s="27"/>
    </row>
    <row r="35" ht="17.25" spans="1:6">
      <c r="A35" s="8">
        <v>32</v>
      </c>
      <c r="B35" s="20"/>
      <c r="C35" s="25" t="s">
        <v>1751</v>
      </c>
      <c r="D35" s="34"/>
      <c r="E35" s="26" t="s">
        <v>77</v>
      </c>
      <c r="F35" s="27"/>
    </row>
    <row r="36" ht="17.25" spans="1:6">
      <c r="A36" s="8">
        <v>33</v>
      </c>
      <c r="B36" s="20"/>
      <c r="C36" s="25" t="s">
        <v>1752</v>
      </c>
      <c r="D36" s="34"/>
      <c r="E36" s="26" t="s">
        <v>77</v>
      </c>
      <c r="F36" s="27"/>
    </row>
    <row r="37" ht="17.25" spans="1:6">
      <c r="A37" s="8">
        <v>34</v>
      </c>
      <c r="B37" s="20"/>
      <c r="C37" s="10" t="s">
        <v>1753</v>
      </c>
      <c r="D37" s="10" t="s">
        <v>1754</v>
      </c>
      <c r="E37" s="35" t="s">
        <v>1755</v>
      </c>
      <c r="F37" s="27"/>
    </row>
    <row r="38" ht="17.25" spans="1:6">
      <c r="A38" s="8">
        <v>35</v>
      </c>
      <c r="B38" s="20"/>
      <c r="C38" s="18" t="s">
        <v>1756</v>
      </c>
      <c r="D38" s="10"/>
      <c r="E38" s="8" t="s">
        <v>1757</v>
      </c>
      <c r="F38" s="27"/>
    </row>
    <row r="39" ht="17.25" spans="1:6">
      <c r="A39" s="8">
        <v>36</v>
      </c>
      <c r="B39" s="20"/>
      <c r="C39" s="10" t="s">
        <v>1758</v>
      </c>
      <c r="D39" s="10"/>
      <c r="E39" s="8" t="s">
        <v>1757</v>
      </c>
      <c r="F39" s="27"/>
    </row>
    <row r="40" ht="17.25" spans="1:6">
      <c r="A40" s="8">
        <v>37</v>
      </c>
      <c r="B40" s="8" t="s">
        <v>1759</v>
      </c>
      <c r="C40" s="10" t="s">
        <v>1760</v>
      </c>
      <c r="D40" s="10"/>
      <c r="E40" s="8" t="s">
        <v>1722</v>
      </c>
      <c r="F40" s="27"/>
    </row>
    <row r="41" ht="16.5" spans="1:6">
      <c r="A41" s="8">
        <v>38</v>
      </c>
      <c r="B41" s="8"/>
      <c r="C41" s="36" t="s">
        <v>1761</v>
      </c>
      <c r="D41" s="27"/>
      <c r="E41" s="37"/>
      <c r="F41" s="27"/>
    </row>
  </sheetData>
  <mergeCells count="8">
    <mergeCell ref="A1:E1"/>
    <mergeCell ref="A2:F2"/>
    <mergeCell ref="B4:B5"/>
    <mergeCell ref="B7:B39"/>
    <mergeCell ref="B40:B41"/>
    <mergeCell ref="F4:F6"/>
    <mergeCell ref="F7:F11"/>
    <mergeCell ref="F20:F23"/>
  </mergeCells>
  <pageMargins left="0.7" right="0.7" top="0.75" bottom="0.75" header="0.3" footer="0.3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表格1-擬邀請嘉賓名單總表（按區域）</vt:lpstr>
      <vt:lpstr>表格2-擬邀請嘉賓名單總表（按環節）</vt:lpstr>
      <vt:lpstr>表格3-擬邀請嘉賓人數統計</vt:lpstr>
      <vt:lpstr>表格4-合作單位列表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刘春杰</dc:creator>
  <cp:lastModifiedBy>冀英明</cp:lastModifiedBy>
  <dcterms:created xsi:type="dcterms:W3CDTF">2018-06-13T03:53:00Z</dcterms:created>
  <cp:lastPrinted>2019-07-16T05:57:00Z</cp:lastPrinted>
  <dcterms:modified xsi:type="dcterms:W3CDTF">2019-07-29T07:37:10Z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